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GS\Documents\5_Instances\Commissions\Commission Ecoles\"/>
    </mc:Choice>
  </mc:AlternateContent>
  <xr:revisionPtr revIDLastSave="0" documentId="13_ncr:1_{3CAF592E-5603-4B6D-ABC5-3E524585CD8B}" xr6:coauthVersionLast="47" xr6:coauthVersionMax="47" xr10:uidLastSave="{00000000-0000-0000-0000-000000000000}"/>
  <bookViews>
    <workbookView xWindow="-108" yWindow="-108" windowWidth="23256" windowHeight="12576" tabRatio="731" xr2:uid="{00000000-000D-0000-FFFF-FFFF00000000}"/>
  </bookViews>
  <sheets>
    <sheet name="Caisse des écoles" sheetId="8" r:id="rId1"/>
    <sheet name="Fonctionnement" sheetId="2" r:id="rId2"/>
    <sheet name="Fonct. Dép." sheetId="1" r:id="rId3"/>
    <sheet name="Fonct. Rec." sheetId="3" r:id="rId4"/>
    <sheet name="Investissement" sheetId="4" r:id="rId5"/>
    <sheet name="Inv. Dép." sheetId="5" r:id="rId6"/>
    <sheet name="Inv. Rec.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8" i="5" l="1"/>
  <c r="Y12" i="1"/>
  <c r="Y18" i="1"/>
  <c r="Y10" i="1"/>
  <c r="Y6" i="1"/>
  <c r="Y20" i="1"/>
  <c r="Y15" i="1"/>
  <c r="Y13" i="1"/>
  <c r="K7" i="8"/>
  <c r="J7" i="8"/>
  <c r="H7" i="8"/>
  <c r="G7" i="8"/>
  <c r="F7" i="8"/>
  <c r="E7" i="8"/>
  <c r="E11" i="8" s="1"/>
  <c r="D7" i="8"/>
  <c r="C7" i="8"/>
  <c r="C11" i="8" s="1"/>
  <c r="V35" i="8"/>
  <c r="T34" i="4" l="1"/>
  <c r="K27" i="8"/>
  <c r="K26" i="8"/>
  <c r="K28" i="8" s="1"/>
  <c r="K32" i="8" s="1"/>
  <c r="K17" i="8"/>
  <c r="K16" i="8"/>
  <c r="K18" i="8" s="1"/>
  <c r="K34" i="4"/>
  <c r="K33" i="4"/>
  <c r="J34" i="4"/>
  <c r="J33" i="4"/>
  <c r="I33" i="4"/>
  <c r="H33" i="4"/>
  <c r="G33" i="4"/>
  <c r="F33" i="4"/>
  <c r="E33" i="4"/>
  <c r="D33" i="4"/>
  <c r="C33" i="4"/>
  <c r="K31" i="4"/>
  <c r="J31" i="4"/>
  <c r="I31" i="4"/>
  <c r="H31" i="4"/>
  <c r="G31" i="4"/>
  <c r="F31" i="4"/>
  <c r="E31" i="4"/>
  <c r="D31" i="4"/>
  <c r="K30" i="4"/>
  <c r="J30" i="4"/>
  <c r="I30" i="4"/>
  <c r="H30" i="4"/>
  <c r="G30" i="4"/>
  <c r="F30" i="4"/>
  <c r="E30" i="4"/>
  <c r="D30" i="4"/>
  <c r="K29" i="4"/>
  <c r="J29" i="4"/>
  <c r="I29" i="4"/>
  <c r="H29" i="4"/>
  <c r="G29" i="4"/>
  <c r="F29" i="4"/>
  <c r="E29" i="4"/>
  <c r="D29" i="4"/>
  <c r="K28" i="4"/>
  <c r="J28" i="4"/>
  <c r="I28" i="4"/>
  <c r="H28" i="4"/>
  <c r="G28" i="4"/>
  <c r="F28" i="4"/>
  <c r="E28" i="4"/>
  <c r="D28" i="4"/>
  <c r="K27" i="4"/>
  <c r="J27" i="4"/>
  <c r="I27" i="4"/>
  <c r="H27" i="4"/>
  <c r="G27" i="4"/>
  <c r="F27" i="4"/>
  <c r="E27" i="4"/>
  <c r="D27" i="4"/>
  <c r="K26" i="4"/>
  <c r="J26" i="4"/>
  <c r="I26" i="4"/>
  <c r="H26" i="4"/>
  <c r="G26" i="4"/>
  <c r="F26" i="4"/>
  <c r="E26" i="4"/>
  <c r="D26" i="4"/>
  <c r="K25" i="4"/>
  <c r="J25" i="4"/>
  <c r="I25" i="4"/>
  <c r="H25" i="4"/>
  <c r="G25" i="4"/>
  <c r="F25" i="4"/>
  <c r="E25" i="4"/>
  <c r="D25" i="4"/>
  <c r="K24" i="4"/>
  <c r="J24" i="4"/>
  <c r="I24" i="4"/>
  <c r="H24" i="4"/>
  <c r="G24" i="4"/>
  <c r="F24" i="4"/>
  <c r="E24" i="4"/>
  <c r="D24" i="4"/>
  <c r="K23" i="4"/>
  <c r="J23" i="4"/>
  <c r="I23" i="4"/>
  <c r="H23" i="4"/>
  <c r="G23" i="4"/>
  <c r="F23" i="4"/>
  <c r="E23" i="4"/>
  <c r="D23" i="4"/>
  <c r="K22" i="4"/>
  <c r="J22" i="4"/>
  <c r="I22" i="4"/>
  <c r="H22" i="4"/>
  <c r="G22" i="4"/>
  <c r="F22" i="4"/>
  <c r="E22" i="4"/>
  <c r="D22" i="4"/>
  <c r="K21" i="4"/>
  <c r="J21" i="4"/>
  <c r="I21" i="4"/>
  <c r="H21" i="4"/>
  <c r="G21" i="4"/>
  <c r="F21" i="4"/>
  <c r="E21" i="4"/>
  <c r="D21" i="4"/>
  <c r="K20" i="4"/>
  <c r="J20" i="4"/>
  <c r="I20" i="4"/>
  <c r="H20" i="4"/>
  <c r="G20" i="4"/>
  <c r="F20" i="4"/>
  <c r="E20" i="4"/>
  <c r="D20" i="4"/>
  <c r="C31" i="4"/>
  <c r="C30" i="4"/>
  <c r="C29" i="4"/>
  <c r="C28" i="4"/>
  <c r="C27" i="4"/>
  <c r="C26" i="4"/>
  <c r="C25" i="4"/>
  <c r="C24" i="4"/>
  <c r="C23" i="4"/>
  <c r="C22" i="4"/>
  <c r="C21" i="4"/>
  <c r="C20" i="4"/>
  <c r="K13" i="4"/>
  <c r="K14" i="8" s="1"/>
  <c r="K5" i="4"/>
  <c r="J13" i="4"/>
  <c r="I13" i="4"/>
  <c r="H13" i="4"/>
  <c r="G13" i="4"/>
  <c r="F13" i="4"/>
  <c r="E13" i="4"/>
  <c r="D13" i="4"/>
  <c r="J7" i="4"/>
  <c r="E7" i="4"/>
  <c r="J6" i="4"/>
  <c r="D6" i="4"/>
  <c r="I5" i="4"/>
  <c r="D5" i="4"/>
  <c r="C13" i="4"/>
  <c r="C11" i="4"/>
  <c r="C6" i="4"/>
  <c r="C5" i="4"/>
  <c r="L48" i="6"/>
  <c r="K48" i="6"/>
  <c r="J48" i="6"/>
  <c r="I48" i="6"/>
  <c r="H48" i="6"/>
  <c r="G48" i="6"/>
  <c r="F48" i="6"/>
  <c r="E48" i="6"/>
  <c r="D48" i="6"/>
  <c r="V46" i="6"/>
  <c r="U46" i="6"/>
  <c r="T46" i="6"/>
  <c r="S46" i="6"/>
  <c r="R46" i="6"/>
  <c r="Q46" i="6"/>
  <c r="P46" i="6"/>
  <c r="O46" i="6"/>
  <c r="O7" i="6"/>
  <c r="P7" i="6"/>
  <c r="V7" i="6"/>
  <c r="U7" i="6"/>
  <c r="T7" i="6"/>
  <c r="S7" i="6"/>
  <c r="R7" i="6"/>
  <c r="Q7" i="6"/>
  <c r="D29" i="6"/>
  <c r="U30" i="6"/>
  <c r="U29" i="6" s="1"/>
  <c r="T30" i="6"/>
  <c r="S30" i="6"/>
  <c r="S29" i="6" s="1"/>
  <c r="R30" i="6"/>
  <c r="R29" i="6" s="1"/>
  <c r="Q30" i="6"/>
  <c r="Q29" i="6" s="1"/>
  <c r="P30" i="6"/>
  <c r="P29" i="6" s="1"/>
  <c r="T29" i="6"/>
  <c r="L29" i="6"/>
  <c r="K29" i="6"/>
  <c r="J29" i="6"/>
  <c r="I29" i="6"/>
  <c r="H29" i="6"/>
  <c r="G29" i="6"/>
  <c r="F29" i="6"/>
  <c r="E29" i="6"/>
  <c r="V25" i="6"/>
  <c r="V24" i="6" s="1"/>
  <c r="U25" i="6"/>
  <c r="U24" i="6" s="1"/>
  <c r="T25" i="6"/>
  <c r="T24" i="6" s="1"/>
  <c r="S25" i="6"/>
  <c r="S24" i="6" s="1"/>
  <c r="R25" i="6"/>
  <c r="R24" i="6" s="1"/>
  <c r="Q25" i="6"/>
  <c r="Q24" i="6" s="1"/>
  <c r="P25" i="6"/>
  <c r="P24" i="6" s="1"/>
  <c r="O25" i="6"/>
  <c r="O24" i="6" s="1"/>
  <c r="L24" i="6"/>
  <c r="K24" i="6"/>
  <c r="J24" i="6"/>
  <c r="I24" i="6"/>
  <c r="H24" i="6"/>
  <c r="G24" i="6"/>
  <c r="F24" i="6"/>
  <c r="E24" i="6"/>
  <c r="D24" i="6"/>
  <c r="D21" i="6"/>
  <c r="D12" i="5"/>
  <c r="C7" i="4" s="1"/>
  <c r="L5" i="5"/>
  <c r="K5" i="5"/>
  <c r="J5" i="4" s="1"/>
  <c r="J5" i="5"/>
  <c r="I5" i="5"/>
  <c r="H5" i="4" s="1"/>
  <c r="H5" i="5"/>
  <c r="G5" i="4" s="1"/>
  <c r="G5" i="5"/>
  <c r="F5" i="4" s="1"/>
  <c r="F5" i="5"/>
  <c r="E5" i="4" s="1"/>
  <c r="E5" i="5"/>
  <c r="D5" i="5"/>
  <c r="D35" i="5"/>
  <c r="C12" i="4" s="1"/>
  <c r="D32" i="5"/>
  <c r="D25" i="5"/>
  <c r="C10" i="4" s="1"/>
  <c r="D20" i="5"/>
  <c r="C9" i="4" s="1"/>
  <c r="D17" i="5"/>
  <c r="C8" i="4" s="1"/>
  <c r="L12" i="5"/>
  <c r="K7" i="4" s="1"/>
  <c r="K12" i="5"/>
  <c r="J12" i="5"/>
  <c r="I7" i="4" s="1"/>
  <c r="I12" i="5"/>
  <c r="H7" i="4" s="1"/>
  <c r="H12" i="5"/>
  <c r="G7" i="4" s="1"/>
  <c r="G12" i="5"/>
  <c r="F7" i="4" s="1"/>
  <c r="F12" i="5"/>
  <c r="E12" i="5"/>
  <c r="D7" i="4" s="1"/>
  <c r="L9" i="5"/>
  <c r="K6" i="4" s="1"/>
  <c r="K9" i="5"/>
  <c r="J9" i="5"/>
  <c r="I6" i="4" s="1"/>
  <c r="I9" i="5"/>
  <c r="H6" i="4" s="1"/>
  <c r="H9" i="5"/>
  <c r="G6" i="4" s="1"/>
  <c r="G9" i="5"/>
  <c r="F6" i="4" s="1"/>
  <c r="F9" i="5"/>
  <c r="E6" i="4" s="1"/>
  <c r="E9" i="5"/>
  <c r="D9" i="5"/>
  <c r="C10" i="8"/>
  <c r="K9" i="8"/>
  <c r="J9" i="8"/>
  <c r="I9" i="8"/>
  <c r="H9" i="8"/>
  <c r="G9" i="8"/>
  <c r="F9" i="8"/>
  <c r="E9" i="8"/>
  <c r="D9" i="8"/>
  <c r="C9" i="8"/>
  <c r="K8" i="8"/>
  <c r="J8" i="8"/>
  <c r="I8" i="8"/>
  <c r="H8" i="8"/>
  <c r="G8" i="8"/>
  <c r="F8" i="8"/>
  <c r="E8" i="8"/>
  <c r="D8" i="8"/>
  <c r="C8" i="8"/>
  <c r="J30" i="2"/>
  <c r="I30" i="2"/>
  <c r="H30" i="2"/>
  <c r="G30" i="2"/>
  <c r="F30" i="2"/>
  <c r="E30" i="2"/>
  <c r="D30" i="2"/>
  <c r="C30" i="2"/>
  <c r="K30" i="2"/>
  <c r="K29" i="2"/>
  <c r="J29" i="2"/>
  <c r="C29" i="2"/>
  <c r="K27" i="2"/>
  <c r="J27" i="2"/>
  <c r="I27" i="2"/>
  <c r="H27" i="2"/>
  <c r="G27" i="2"/>
  <c r="F27" i="2"/>
  <c r="E27" i="2"/>
  <c r="D27" i="2"/>
  <c r="K26" i="2"/>
  <c r="J26" i="2"/>
  <c r="I26" i="2"/>
  <c r="H26" i="2"/>
  <c r="G26" i="2"/>
  <c r="F26" i="2"/>
  <c r="E26" i="2"/>
  <c r="D26" i="2"/>
  <c r="K25" i="2"/>
  <c r="J25" i="2"/>
  <c r="I25" i="2"/>
  <c r="H25" i="2"/>
  <c r="G25" i="2"/>
  <c r="F25" i="2"/>
  <c r="E25" i="2"/>
  <c r="D25" i="2"/>
  <c r="K24" i="2"/>
  <c r="J24" i="2"/>
  <c r="I24" i="2"/>
  <c r="H24" i="2"/>
  <c r="G24" i="2"/>
  <c r="F24" i="2"/>
  <c r="E24" i="2"/>
  <c r="D24" i="2"/>
  <c r="K23" i="2"/>
  <c r="J23" i="2"/>
  <c r="I23" i="2"/>
  <c r="H23" i="2"/>
  <c r="G23" i="2"/>
  <c r="F23" i="2"/>
  <c r="E23" i="2"/>
  <c r="D23" i="2"/>
  <c r="K22" i="2"/>
  <c r="J22" i="2"/>
  <c r="I22" i="2"/>
  <c r="H22" i="2"/>
  <c r="G22" i="2"/>
  <c r="F22" i="2"/>
  <c r="E22" i="2"/>
  <c r="D22" i="2"/>
  <c r="K21" i="2"/>
  <c r="J21" i="2"/>
  <c r="I21" i="2"/>
  <c r="H21" i="2"/>
  <c r="G21" i="2"/>
  <c r="F21" i="2"/>
  <c r="E21" i="2"/>
  <c r="D21" i="2"/>
  <c r="K20" i="2"/>
  <c r="J20" i="2"/>
  <c r="I20" i="2"/>
  <c r="H20" i="2"/>
  <c r="G20" i="2"/>
  <c r="F20" i="2"/>
  <c r="E20" i="2"/>
  <c r="D20" i="2"/>
  <c r="K19" i="2"/>
  <c r="J19" i="2"/>
  <c r="I19" i="2"/>
  <c r="H19" i="2"/>
  <c r="G19" i="2"/>
  <c r="F19" i="2"/>
  <c r="E19" i="2"/>
  <c r="D19" i="2"/>
  <c r="C27" i="2"/>
  <c r="C26" i="2"/>
  <c r="C25" i="2"/>
  <c r="C24" i="2"/>
  <c r="C23" i="2"/>
  <c r="C22" i="2"/>
  <c r="C21" i="2"/>
  <c r="C20" i="2"/>
  <c r="C19" i="2"/>
  <c r="K6" i="8"/>
  <c r="J6" i="8"/>
  <c r="I6" i="8"/>
  <c r="H6" i="8"/>
  <c r="G6" i="8"/>
  <c r="F6" i="8"/>
  <c r="E6" i="8"/>
  <c r="D6" i="8"/>
  <c r="C6" i="8"/>
  <c r="K5" i="8"/>
  <c r="K11" i="8" s="1"/>
  <c r="J5" i="8"/>
  <c r="H5" i="8"/>
  <c r="G5" i="8"/>
  <c r="F5" i="8"/>
  <c r="E5" i="8"/>
  <c r="D5" i="8"/>
  <c r="C5" i="8"/>
  <c r="C15" i="2"/>
  <c r="L49" i="1"/>
  <c r="K49" i="1"/>
  <c r="J49" i="1"/>
  <c r="I49" i="1"/>
  <c r="H49" i="1"/>
  <c r="G49" i="1"/>
  <c r="F49" i="1"/>
  <c r="E49" i="1"/>
  <c r="D49" i="1"/>
  <c r="C14" i="2"/>
  <c r="L51" i="1"/>
  <c r="K15" i="2"/>
  <c r="K14" i="2"/>
  <c r="K12" i="2"/>
  <c r="K11" i="2"/>
  <c r="K10" i="2"/>
  <c r="K9" i="2"/>
  <c r="K8" i="2"/>
  <c r="K7" i="2"/>
  <c r="K6" i="2"/>
  <c r="K5" i="2"/>
  <c r="J12" i="2"/>
  <c r="I12" i="2"/>
  <c r="H12" i="2"/>
  <c r="G12" i="2"/>
  <c r="F12" i="2"/>
  <c r="E12" i="2"/>
  <c r="D12" i="2"/>
  <c r="C12" i="2"/>
  <c r="J11" i="2"/>
  <c r="I11" i="2"/>
  <c r="H11" i="2"/>
  <c r="G11" i="2"/>
  <c r="F11" i="2"/>
  <c r="E11" i="2"/>
  <c r="D11" i="2"/>
  <c r="C11" i="2"/>
  <c r="J10" i="2"/>
  <c r="I10" i="2"/>
  <c r="H10" i="2"/>
  <c r="G10" i="2"/>
  <c r="F10" i="2"/>
  <c r="E10" i="2"/>
  <c r="D10" i="2"/>
  <c r="C10" i="2"/>
  <c r="J9" i="2"/>
  <c r="I9" i="2"/>
  <c r="H9" i="2"/>
  <c r="G9" i="2"/>
  <c r="F9" i="2"/>
  <c r="E9" i="2"/>
  <c r="D9" i="2"/>
  <c r="C9" i="2"/>
  <c r="J8" i="2"/>
  <c r="I8" i="2"/>
  <c r="H8" i="2"/>
  <c r="G8" i="2"/>
  <c r="F8" i="2"/>
  <c r="E8" i="2"/>
  <c r="D8" i="2"/>
  <c r="C8" i="2"/>
  <c r="J7" i="2"/>
  <c r="I7" i="2"/>
  <c r="H7" i="2"/>
  <c r="G7" i="2"/>
  <c r="F7" i="2"/>
  <c r="E7" i="2"/>
  <c r="D7" i="2"/>
  <c r="C7" i="2"/>
  <c r="J6" i="2"/>
  <c r="I6" i="2"/>
  <c r="H6" i="2"/>
  <c r="G6" i="2"/>
  <c r="F6" i="2"/>
  <c r="E6" i="2"/>
  <c r="D6" i="2"/>
  <c r="C6" i="2"/>
  <c r="J5" i="2"/>
  <c r="H5" i="2"/>
  <c r="G5" i="2"/>
  <c r="F5" i="2"/>
  <c r="E5" i="2"/>
  <c r="D5" i="2"/>
  <c r="C5" i="2"/>
  <c r="K38" i="3"/>
  <c r="D19" i="3"/>
  <c r="L8" i="3"/>
  <c r="K8" i="3"/>
  <c r="J8" i="3"/>
  <c r="I8" i="3"/>
  <c r="H8" i="3"/>
  <c r="G8" i="3"/>
  <c r="F8" i="3"/>
  <c r="E8" i="3"/>
  <c r="D8" i="3"/>
  <c r="E35" i="3"/>
  <c r="E32" i="3"/>
  <c r="E38" i="3" s="1"/>
  <c r="E24" i="3"/>
  <c r="L21" i="3"/>
  <c r="K21" i="3"/>
  <c r="J21" i="3"/>
  <c r="I21" i="3"/>
  <c r="H21" i="3"/>
  <c r="G21" i="3"/>
  <c r="F21" i="3"/>
  <c r="E21" i="3"/>
  <c r="D21" i="3"/>
  <c r="L32" i="3"/>
  <c r="K32" i="3"/>
  <c r="J32" i="3"/>
  <c r="I32" i="3"/>
  <c r="H32" i="3"/>
  <c r="G32" i="3"/>
  <c r="F32" i="3"/>
  <c r="D32" i="3"/>
  <c r="D38" i="3" s="1"/>
  <c r="L35" i="3"/>
  <c r="K35" i="3"/>
  <c r="J35" i="3"/>
  <c r="I35" i="3"/>
  <c r="H35" i="3"/>
  <c r="G35" i="3"/>
  <c r="F35" i="3"/>
  <c r="D35" i="3"/>
  <c r="D38" i="5" l="1"/>
  <c r="K22" i="8"/>
  <c r="C15" i="4"/>
  <c r="D23" i="5"/>
  <c r="K10" i="8"/>
  <c r="L38" i="3"/>
  <c r="J38" i="3"/>
  <c r="I38" i="3"/>
  <c r="H38" i="3"/>
  <c r="G38" i="3"/>
  <c r="F38" i="3"/>
  <c r="U22" i="1"/>
  <c r="U21" i="1"/>
  <c r="U17" i="1"/>
  <c r="U16" i="1"/>
  <c r="T22" i="1"/>
  <c r="T21" i="1"/>
  <c r="T17" i="1"/>
  <c r="T16" i="1"/>
  <c r="C13" i="8" l="1"/>
  <c r="D30" i="5"/>
  <c r="D40" i="5" s="1"/>
  <c r="C16" i="4" s="1"/>
  <c r="S22" i="1"/>
  <c r="S21" i="1"/>
  <c r="S17" i="1"/>
  <c r="S16" i="1"/>
  <c r="R22" i="1"/>
  <c r="R21" i="1"/>
  <c r="R17" i="1"/>
  <c r="R16" i="1"/>
  <c r="D30" i="1"/>
  <c r="D5" i="1"/>
  <c r="Q22" i="1"/>
  <c r="P21" i="1"/>
  <c r="Q21" i="1"/>
  <c r="O21" i="1"/>
  <c r="Q17" i="1"/>
  <c r="P16" i="1"/>
  <c r="Q16" i="1"/>
  <c r="O16" i="1"/>
  <c r="L5" i="1"/>
  <c r="K5" i="1"/>
  <c r="J5" i="1"/>
  <c r="I5" i="2" s="1"/>
  <c r="I5" i="1"/>
  <c r="H5" i="1"/>
  <c r="G5" i="1"/>
  <c r="F5" i="1"/>
  <c r="E5" i="1"/>
  <c r="O22" i="1"/>
  <c r="P22" i="1"/>
  <c r="W22" i="1"/>
  <c r="O17" i="1"/>
  <c r="P17" i="1"/>
  <c r="L44" i="1"/>
  <c r="K44" i="1"/>
  <c r="J44" i="1"/>
  <c r="I44" i="1"/>
  <c r="H44" i="1"/>
  <c r="G44" i="1"/>
  <c r="F44" i="1"/>
  <c r="E44" i="1"/>
  <c r="D44" i="1"/>
  <c r="D41" i="1"/>
  <c r="E41" i="1"/>
  <c r="L41" i="1"/>
  <c r="K41" i="1"/>
  <c r="J41" i="1"/>
  <c r="I41" i="1"/>
  <c r="H41" i="1"/>
  <c r="G41" i="1"/>
  <c r="F41" i="1"/>
  <c r="L35" i="1"/>
  <c r="K35" i="1"/>
  <c r="J35" i="1"/>
  <c r="I35" i="1"/>
  <c r="H35" i="1"/>
  <c r="G35" i="1"/>
  <c r="F35" i="1"/>
  <c r="E35" i="1"/>
  <c r="D35" i="1"/>
  <c r="L32" i="1"/>
  <c r="K32" i="1"/>
  <c r="J32" i="1"/>
  <c r="I32" i="1"/>
  <c r="H32" i="1"/>
  <c r="G32" i="1"/>
  <c r="F32" i="1"/>
  <c r="E32" i="1"/>
  <c r="D32" i="1"/>
  <c r="L27" i="1"/>
  <c r="K27" i="1"/>
  <c r="J27" i="1"/>
  <c r="I27" i="1"/>
  <c r="H27" i="1"/>
  <c r="G27" i="1"/>
  <c r="F27" i="1"/>
  <c r="E27" i="1"/>
  <c r="D27" i="1"/>
  <c r="L24" i="1"/>
  <c r="K24" i="1"/>
  <c r="J24" i="1"/>
  <c r="I24" i="1"/>
  <c r="H24" i="1"/>
  <c r="G24" i="1"/>
  <c r="F24" i="1"/>
  <c r="E24" i="1"/>
  <c r="D24" i="1"/>
  <c r="W53" i="1"/>
  <c r="U53" i="1"/>
  <c r="T53" i="1"/>
  <c r="S53" i="1"/>
  <c r="R53" i="1"/>
  <c r="Q53" i="1"/>
  <c r="P53" i="1"/>
  <c r="O53" i="1"/>
  <c r="W45" i="1"/>
  <c r="U45" i="1"/>
  <c r="T45" i="1"/>
  <c r="S45" i="1"/>
  <c r="R45" i="1"/>
  <c r="Q45" i="1"/>
  <c r="P45" i="1"/>
  <c r="O45" i="1"/>
  <c r="W8" i="1"/>
  <c r="U36" i="3"/>
  <c r="U33" i="3"/>
  <c r="U28" i="3"/>
  <c r="U26" i="3"/>
  <c r="U25" i="3"/>
  <c r="U22" i="3"/>
  <c r="U17" i="3"/>
  <c r="U14" i="3"/>
  <c r="U13" i="3"/>
  <c r="U9" i="3"/>
  <c r="U6" i="3"/>
  <c r="U33" i="5"/>
  <c r="U28" i="5"/>
  <c r="U26" i="5"/>
  <c r="U21" i="5"/>
  <c r="U18" i="5"/>
  <c r="U15" i="5"/>
  <c r="U13" i="5"/>
  <c r="U10" i="5"/>
  <c r="U7" i="5"/>
  <c r="U42" i="6"/>
  <c r="U37" i="6"/>
  <c r="U32" i="6"/>
  <c r="U22" i="6"/>
  <c r="T22" i="6"/>
  <c r="U19" i="6"/>
  <c r="U16" i="6"/>
  <c r="U13" i="6"/>
  <c r="U10" i="6"/>
  <c r="U6" i="6"/>
  <c r="K39" i="6"/>
  <c r="K36" i="6"/>
  <c r="K21" i="6"/>
  <c r="K18" i="6"/>
  <c r="K15" i="6"/>
  <c r="K12" i="6"/>
  <c r="K9" i="6"/>
  <c r="K5" i="6"/>
  <c r="K17" i="5"/>
  <c r="J8" i="4" s="1"/>
  <c r="J15" i="4" s="1"/>
  <c r="K20" i="5"/>
  <c r="J9" i="4" s="1"/>
  <c r="K25" i="5"/>
  <c r="J10" i="4" s="1"/>
  <c r="K32" i="5"/>
  <c r="J11" i="4" s="1"/>
  <c r="K35" i="5"/>
  <c r="J12" i="4" s="1"/>
  <c r="K24" i="3"/>
  <c r="K16" i="3"/>
  <c r="K12" i="3"/>
  <c r="K5" i="3"/>
  <c r="P8" i="1"/>
  <c r="Q8" i="1"/>
  <c r="R8" i="1"/>
  <c r="S8" i="1"/>
  <c r="T8" i="1"/>
  <c r="U8" i="1"/>
  <c r="O8" i="1"/>
  <c r="P12" i="1"/>
  <c r="Q12" i="1"/>
  <c r="R12" i="1"/>
  <c r="S12" i="1"/>
  <c r="T12" i="1"/>
  <c r="U12" i="1"/>
  <c r="W12" i="1"/>
  <c r="O12" i="1"/>
  <c r="P11" i="1"/>
  <c r="Q11" i="1"/>
  <c r="R11" i="1"/>
  <c r="S11" i="1"/>
  <c r="T11" i="1"/>
  <c r="U11" i="1"/>
  <c r="W11" i="1"/>
  <c r="O11" i="1"/>
  <c r="K27" i="6" l="1"/>
  <c r="K34" i="6" s="1"/>
  <c r="K23" i="5"/>
  <c r="K30" i="5" s="1"/>
  <c r="K19" i="3"/>
  <c r="K30" i="3" s="1"/>
  <c r="D39" i="1"/>
  <c r="L30" i="1"/>
  <c r="L39" i="1" s="1"/>
  <c r="K38" i="5"/>
  <c r="K44" i="6"/>
  <c r="V30" i="8"/>
  <c r="V25" i="8"/>
  <c r="I17" i="8"/>
  <c r="H17" i="8"/>
  <c r="G17" i="8"/>
  <c r="F17" i="8"/>
  <c r="E17" i="8"/>
  <c r="D17" i="8"/>
  <c r="C17" i="8"/>
  <c r="J17" i="8"/>
  <c r="V42" i="6"/>
  <c r="T42" i="6"/>
  <c r="S42" i="6"/>
  <c r="R42" i="6"/>
  <c r="Q42" i="6"/>
  <c r="P42" i="6"/>
  <c r="O42" i="6"/>
  <c r="J5" i="6"/>
  <c r="I5" i="6"/>
  <c r="H5" i="6"/>
  <c r="G5" i="6"/>
  <c r="F5" i="6"/>
  <c r="E5" i="6"/>
  <c r="O5" i="6" s="1"/>
  <c r="D5" i="6"/>
  <c r="L5" i="6"/>
  <c r="V22" i="6"/>
  <c r="V21" i="6" s="1"/>
  <c r="U21" i="6"/>
  <c r="T21" i="6"/>
  <c r="S22" i="6"/>
  <c r="S21" i="6" s="1"/>
  <c r="R22" i="6"/>
  <c r="R21" i="6" s="1"/>
  <c r="Q22" i="6"/>
  <c r="Q21" i="6" s="1"/>
  <c r="P22" i="6"/>
  <c r="P21" i="6" s="1"/>
  <c r="O22" i="6"/>
  <c r="O21" i="6" s="1"/>
  <c r="L21" i="6"/>
  <c r="J21" i="6"/>
  <c r="I21" i="6"/>
  <c r="H21" i="6"/>
  <c r="G21" i="6"/>
  <c r="F21" i="6"/>
  <c r="E21" i="6"/>
  <c r="V19" i="6"/>
  <c r="T19" i="6"/>
  <c r="S19" i="6"/>
  <c r="R19" i="6"/>
  <c r="Q19" i="6"/>
  <c r="P19" i="6"/>
  <c r="O19" i="6"/>
  <c r="L18" i="6"/>
  <c r="J18" i="6"/>
  <c r="U18" i="6" s="1"/>
  <c r="I18" i="6"/>
  <c r="H18" i="6"/>
  <c r="G18" i="6"/>
  <c r="F18" i="6"/>
  <c r="E18" i="6"/>
  <c r="D18" i="6"/>
  <c r="V10" i="6"/>
  <c r="T10" i="6"/>
  <c r="S10" i="6"/>
  <c r="R10" i="6"/>
  <c r="Q10" i="6"/>
  <c r="P10" i="6"/>
  <c r="O10" i="6"/>
  <c r="V6" i="6"/>
  <c r="T6" i="6"/>
  <c r="S6" i="6"/>
  <c r="R6" i="6"/>
  <c r="Q6" i="6"/>
  <c r="P6" i="6"/>
  <c r="O6" i="6"/>
  <c r="D9" i="6"/>
  <c r="L39" i="6"/>
  <c r="J39" i="6"/>
  <c r="I39" i="6"/>
  <c r="H39" i="6"/>
  <c r="G39" i="6"/>
  <c r="F39" i="6"/>
  <c r="E39" i="6"/>
  <c r="D39" i="6"/>
  <c r="V37" i="6"/>
  <c r="T37" i="6"/>
  <c r="S37" i="6"/>
  <c r="R37" i="6"/>
  <c r="Q37" i="6"/>
  <c r="P37" i="6"/>
  <c r="O37" i="6"/>
  <c r="L36" i="6"/>
  <c r="J36" i="6"/>
  <c r="I36" i="6"/>
  <c r="H36" i="6"/>
  <c r="G36" i="6"/>
  <c r="F36" i="6"/>
  <c r="E36" i="6"/>
  <c r="D36" i="6"/>
  <c r="V32" i="6"/>
  <c r="T32" i="6"/>
  <c r="S32" i="6"/>
  <c r="R32" i="6"/>
  <c r="Q32" i="6"/>
  <c r="P32" i="6"/>
  <c r="O32" i="6"/>
  <c r="V16" i="6"/>
  <c r="T16" i="6"/>
  <c r="S16" i="6"/>
  <c r="R16" i="6"/>
  <c r="Q16" i="6"/>
  <c r="P16" i="6"/>
  <c r="O16" i="6"/>
  <c r="L15" i="6"/>
  <c r="J15" i="6"/>
  <c r="I15" i="6"/>
  <c r="H15" i="6"/>
  <c r="G15" i="6"/>
  <c r="F15" i="6"/>
  <c r="E15" i="6"/>
  <c r="D15" i="6"/>
  <c r="V13" i="6"/>
  <c r="T13" i="6"/>
  <c r="S13" i="6"/>
  <c r="R13" i="6"/>
  <c r="Q13" i="6"/>
  <c r="P13" i="6"/>
  <c r="O13" i="6"/>
  <c r="L12" i="6"/>
  <c r="J12" i="6"/>
  <c r="I12" i="6"/>
  <c r="H12" i="6"/>
  <c r="G12" i="6"/>
  <c r="F12" i="6"/>
  <c r="E12" i="6"/>
  <c r="D12" i="6"/>
  <c r="L9" i="6"/>
  <c r="J9" i="6"/>
  <c r="U9" i="6" s="1"/>
  <c r="I9" i="6"/>
  <c r="H9" i="6"/>
  <c r="G9" i="6"/>
  <c r="F9" i="6"/>
  <c r="E9" i="6"/>
  <c r="D44" i="6" l="1"/>
  <c r="D27" i="6"/>
  <c r="D34" i="6" s="1"/>
  <c r="F27" i="6"/>
  <c r="F34" i="6" s="1"/>
  <c r="G27" i="6"/>
  <c r="G34" i="6" s="1"/>
  <c r="H27" i="6"/>
  <c r="H34" i="6" s="1"/>
  <c r="H16" i="8"/>
  <c r="I27" i="6"/>
  <c r="I34" i="6" s="1"/>
  <c r="E27" i="6"/>
  <c r="E34" i="6" s="1"/>
  <c r="J27" i="6"/>
  <c r="J34" i="6" s="1"/>
  <c r="U34" i="6" s="1"/>
  <c r="L27" i="6"/>
  <c r="L34" i="6" s="1"/>
  <c r="K40" i="5"/>
  <c r="J16" i="4" s="1"/>
  <c r="U12" i="6"/>
  <c r="U15" i="6"/>
  <c r="U36" i="6"/>
  <c r="T9" i="6"/>
  <c r="U5" i="6"/>
  <c r="H44" i="6"/>
  <c r="F44" i="6"/>
  <c r="P39" i="6"/>
  <c r="J44" i="6"/>
  <c r="U44" i="6" s="1"/>
  <c r="S17" i="8"/>
  <c r="O17" i="8"/>
  <c r="T17" i="8"/>
  <c r="G44" i="6"/>
  <c r="L44" i="6"/>
  <c r="Q18" i="6"/>
  <c r="E16" i="8"/>
  <c r="U17" i="8"/>
  <c r="R17" i="8"/>
  <c r="E44" i="6"/>
  <c r="I44" i="6"/>
  <c r="Q17" i="8"/>
  <c r="N17" i="8"/>
  <c r="O9" i="6"/>
  <c r="P17" i="8"/>
  <c r="V21" i="8"/>
  <c r="V12" i="8"/>
  <c r="V4" i="8"/>
  <c r="T39" i="6"/>
  <c r="O12" i="6"/>
  <c r="S12" i="6"/>
  <c r="O15" i="6"/>
  <c r="S15" i="6"/>
  <c r="O18" i="6"/>
  <c r="R18" i="6"/>
  <c r="P18" i="6"/>
  <c r="T18" i="6"/>
  <c r="V18" i="6"/>
  <c r="S18" i="6"/>
  <c r="S9" i="6"/>
  <c r="P9" i="6"/>
  <c r="P12" i="6"/>
  <c r="T12" i="6"/>
  <c r="P15" i="6"/>
  <c r="T15" i="6"/>
  <c r="Q36" i="6"/>
  <c r="Q39" i="6"/>
  <c r="U39" i="6"/>
  <c r="R9" i="6"/>
  <c r="R12" i="6"/>
  <c r="R15" i="6"/>
  <c r="S5" i="6"/>
  <c r="O39" i="6"/>
  <c r="S39" i="6"/>
  <c r="V39" i="6"/>
  <c r="R5" i="6"/>
  <c r="V5" i="6"/>
  <c r="V9" i="6"/>
  <c r="V12" i="6"/>
  <c r="V15" i="6"/>
  <c r="Q5" i="6"/>
  <c r="Q9" i="6"/>
  <c r="Q12" i="6"/>
  <c r="Q15" i="6"/>
  <c r="R36" i="6"/>
  <c r="V36" i="6"/>
  <c r="P5" i="6"/>
  <c r="T5" i="6"/>
  <c r="R39" i="6"/>
  <c r="O36" i="6"/>
  <c r="S36" i="6"/>
  <c r="P36" i="6"/>
  <c r="T36" i="6"/>
  <c r="I14" i="8"/>
  <c r="H14" i="8"/>
  <c r="G14" i="8"/>
  <c r="F14" i="8"/>
  <c r="E14" i="8"/>
  <c r="D14" i="8"/>
  <c r="C14" i="8"/>
  <c r="J14" i="8"/>
  <c r="J35" i="5"/>
  <c r="I35" i="5"/>
  <c r="H12" i="4" s="1"/>
  <c r="H35" i="5"/>
  <c r="G12" i="4" s="1"/>
  <c r="G35" i="5"/>
  <c r="F12" i="4" s="1"/>
  <c r="F35" i="5"/>
  <c r="E12" i="4" s="1"/>
  <c r="E35" i="5"/>
  <c r="D12" i="4" s="1"/>
  <c r="L35" i="5"/>
  <c r="K12" i="4" s="1"/>
  <c r="J32" i="5"/>
  <c r="I32" i="5"/>
  <c r="H11" i="4" s="1"/>
  <c r="H32" i="5"/>
  <c r="G11" i="4" s="1"/>
  <c r="G32" i="5"/>
  <c r="F11" i="4" s="1"/>
  <c r="F32" i="5"/>
  <c r="E11" i="4" s="1"/>
  <c r="E32" i="5"/>
  <c r="L32" i="5"/>
  <c r="K11" i="4" s="1"/>
  <c r="E38" i="5" l="1"/>
  <c r="D11" i="4"/>
  <c r="U32" i="5"/>
  <c r="I11" i="4"/>
  <c r="U35" i="5"/>
  <c r="I12" i="4"/>
  <c r="S12" i="4" s="1"/>
  <c r="C15" i="8"/>
  <c r="O44" i="6"/>
  <c r="G16" i="8"/>
  <c r="R16" i="8" s="1"/>
  <c r="S27" i="6"/>
  <c r="R27" i="6"/>
  <c r="C16" i="8"/>
  <c r="C18" i="8" s="1"/>
  <c r="C27" i="8" s="1"/>
  <c r="Q27" i="6"/>
  <c r="T27" i="6"/>
  <c r="V27" i="6"/>
  <c r="P27" i="6"/>
  <c r="O27" i="6"/>
  <c r="U27" i="6"/>
  <c r="Q44" i="6"/>
  <c r="I16" i="8"/>
  <c r="S16" i="8" s="1"/>
  <c r="I38" i="5"/>
  <c r="S44" i="6"/>
  <c r="P44" i="6"/>
  <c r="S14" i="8"/>
  <c r="J38" i="5"/>
  <c r="U38" i="5" s="1"/>
  <c r="V35" i="5"/>
  <c r="P35" i="5"/>
  <c r="L38" i="5"/>
  <c r="N14" i="8"/>
  <c r="F38" i="5"/>
  <c r="T14" i="8"/>
  <c r="Q14" i="8"/>
  <c r="T35" i="5"/>
  <c r="T44" i="6"/>
  <c r="U12" i="4"/>
  <c r="O35" i="5"/>
  <c r="T11" i="4"/>
  <c r="U14" i="8"/>
  <c r="Q35" i="5"/>
  <c r="G38" i="5"/>
  <c r="O14" i="8"/>
  <c r="S35" i="5"/>
  <c r="H38" i="5"/>
  <c r="P14" i="8"/>
  <c r="R35" i="5"/>
  <c r="Q12" i="4"/>
  <c r="R14" i="8"/>
  <c r="D16" i="8"/>
  <c r="F16" i="8"/>
  <c r="F18" i="8" s="1"/>
  <c r="E18" i="8"/>
  <c r="J16" i="8"/>
  <c r="H18" i="8"/>
  <c r="N11" i="4"/>
  <c r="R11" i="4"/>
  <c r="N12" i="4"/>
  <c r="O12" i="4"/>
  <c r="Q11" i="4"/>
  <c r="U11" i="4"/>
  <c r="O11" i="4"/>
  <c r="P12" i="4"/>
  <c r="P11" i="4"/>
  <c r="O34" i="6"/>
  <c r="S34" i="6"/>
  <c r="V44" i="6"/>
  <c r="V34" i="6"/>
  <c r="Q34" i="6"/>
  <c r="U48" i="6"/>
  <c r="T34" i="6"/>
  <c r="R34" i="6"/>
  <c r="P34" i="6"/>
  <c r="R44" i="6"/>
  <c r="V33" i="5"/>
  <c r="T33" i="5"/>
  <c r="S33" i="5"/>
  <c r="R33" i="5"/>
  <c r="Q33" i="5"/>
  <c r="P33" i="5"/>
  <c r="O33" i="5"/>
  <c r="V28" i="5"/>
  <c r="T28" i="5"/>
  <c r="S28" i="5"/>
  <c r="R28" i="5"/>
  <c r="Q28" i="5"/>
  <c r="O28" i="5"/>
  <c r="V26" i="5"/>
  <c r="T26" i="5"/>
  <c r="S26" i="5"/>
  <c r="R26" i="5"/>
  <c r="Q26" i="5"/>
  <c r="P26" i="5"/>
  <c r="O26" i="5"/>
  <c r="L25" i="5"/>
  <c r="K10" i="4" s="1"/>
  <c r="J25" i="5"/>
  <c r="I10" i="4" s="1"/>
  <c r="I25" i="5"/>
  <c r="H10" i="4" s="1"/>
  <c r="H25" i="5"/>
  <c r="G10" i="4" s="1"/>
  <c r="G25" i="5"/>
  <c r="F10" i="4" s="1"/>
  <c r="F25" i="5"/>
  <c r="E10" i="4" s="1"/>
  <c r="E25" i="5"/>
  <c r="D10" i="4" s="1"/>
  <c r="V21" i="5"/>
  <c r="T21" i="5"/>
  <c r="S21" i="5"/>
  <c r="R21" i="5"/>
  <c r="Q21" i="5"/>
  <c r="P21" i="5"/>
  <c r="O21" i="5"/>
  <c r="L20" i="5"/>
  <c r="K9" i="4" s="1"/>
  <c r="J20" i="5"/>
  <c r="I9" i="4" s="1"/>
  <c r="I20" i="5"/>
  <c r="H9" i="4" s="1"/>
  <c r="H20" i="5"/>
  <c r="G9" i="4" s="1"/>
  <c r="G20" i="5"/>
  <c r="F9" i="4" s="1"/>
  <c r="F20" i="5"/>
  <c r="E9" i="4" s="1"/>
  <c r="E20" i="5"/>
  <c r="D9" i="4" s="1"/>
  <c r="V18" i="5"/>
  <c r="T18" i="5"/>
  <c r="S18" i="5"/>
  <c r="R18" i="5"/>
  <c r="Q18" i="5"/>
  <c r="P18" i="5"/>
  <c r="O18" i="5"/>
  <c r="L17" i="5"/>
  <c r="K8" i="4" s="1"/>
  <c r="J17" i="5"/>
  <c r="I8" i="4" s="1"/>
  <c r="I17" i="5"/>
  <c r="H8" i="4" s="1"/>
  <c r="H17" i="5"/>
  <c r="G8" i="4" s="1"/>
  <c r="G17" i="5"/>
  <c r="F8" i="4" s="1"/>
  <c r="F15" i="4" s="1"/>
  <c r="F17" i="5"/>
  <c r="E8" i="4" s="1"/>
  <c r="E15" i="4" s="1"/>
  <c r="E17" i="5"/>
  <c r="D8" i="4" s="1"/>
  <c r="V15" i="5"/>
  <c r="T15" i="5"/>
  <c r="S15" i="5"/>
  <c r="R15" i="5"/>
  <c r="Q15" i="5"/>
  <c r="P15" i="5"/>
  <c r="O15" i="5"/>
  <c r="V13" i="5"/>
  <c r="T13" i="5"/>
  <c r="S13" i="5"/>
  <c r="R13" i="5"/>
  <c r="Q13" i="5"/>
  <c r="P13" i="5"/>
  <c r="O13" i="5"/>
  <c r="V10" i="5"/>
  <c r="T10" i="5"/>
  <c r="S10" i="5"/>
  <c r="R10" i="5"/>
  <c r="Q10" i="5"/>
  <c r="P10" i="5"/>
  <c r="O10" i="5"/>
  <c r="V7" i="5"/>
  <c r="T7" i="5"/>
  <c r="S7" i="5"/>
  <c r="R7" i="5"/>
  <c r="Q7" i="5"/>
  <c r="P7" i="5"/>
  <c r="O7" i="5"/>
  <c r="U5" i="5"/>
  <c r="T31" i="4"/>
  <c r="S31" i="4"/>
  <c r="R31" i="4"/>
  <c r="P31" i="4"/>
  <c r="O31" i="4"/>
  <c r="N31" i="4"/>
  <c r="T28" i="4"/>
  <c r="S28" i="4"/>
  <c r="R28" i="4"/>
  <c r="P28" i="4"/>
  <c r="O28" i="4"/>
  <c r="N28" i="4"/>
  <c r="T27" i="4"/>
  <c r="S27" i="4"/>
  <c r="R27" i="4"/>
  <c r="P27" i="4"/>
  <c r="O27" i="4"/>
  <c r="N27" i="4"/>
  <c r="T26" i="4"/>
  <c r="S26" i="4"/>
  <c r="R26" i="4"/>
  <c r="P26" i="4"/>
  <c r="O26" i="4"/>
  <c r="N26" i="4"/>
  <c r="T24" i="4"/>
  <c r="S24" i="4"/>
  <c r="R24" i="4"/>
  <c r="P24" i="4"/>
  <c r="O24" i="4"/>
  <c r="N24" i="4"/>
  <c r="T23" i="4"/>
  <c r="S23" i="4"/>
  <c r="R23" i="4"/>
  <c r="P23" i="4"/>
  <c r="O23" i="4"/>
  <c r="N23" i="4"/>
  <c r="T22" i="4"/>
  <c r="S22" i="4"/>
  <c r="R22" i="4"/>
  <c r="P22" i="4"/>
  <c r="O22" i="4"/>
  <c r="N22" i="4"/>
  <c r="T21" i="4"/>
  <c r="S21" i="4"/>
  <c r="R21" i="4"/>
  <c r="P21" i="4"/>
  <c r="O21" i="4"/>
  <c r="N21" i="4"/>
  <c r="T20" i="4"/>
  <c r="P20" i="4"/>
  <c r="U13" i="4"/>
  <c r="S13" i="4"/>
  <c r="Q13" i="4"/>
  <c r="P13" i="4"/>
  <c r="O13" i="4"/>
  <c r="N13" i="4"/>
  <c r="D15" i="4" l="1"/>
  <c r="G15" i="4"/>
  <c r="H15" i="4"/>
  <c r="I15" i="4"/>
  <c r="K13" i="8"/>
  <c r="K15" i="8" s="1"/>
  <c r="K15" i="4"/>
  <c r="G18" i="8"/>
  <c r="Q18" i="8" s="1"/>
  <c r="N16" i="8"/>
  <c r="I18" i="8"/>
  <c r="S18" i="8" s="1"/>
  <c r="S48" i="6"/>
  <c r="G23" i="5"/>
  <c r="G30" i="5" s="1"/>
  <c r="L23" i="5"/>
  <c r="L30" i="5" s="1"/>
  <c r="I23" i="5"/>
  <c r="I30" i="5" s="1"/>
  <c r="E23" i="5"/>
  <c r="E30" i="5" s="1"/>
  <c r="H23" i="5"/>
  <c r="H30" i="5" s="1"/>
  <c r="J23" i="5"/>
  <c r="J30" i="5" s="1"/>
  <c r="U30" i="5" s="1"/>
  <c r="F23" i="5"/>
  <c r="F30" i="5" s="1"/>
  <c r="S9" i="4"/>
  <c r="U12" i="5"/>
  <c r="U17" i="5"/>
  <c r="S6" i="4"/>
  <c r="U9" i="5"/>
  <c r="T7" i="4"/>
  <c r="T8" i="4"/>
  <c r="U25" i="5"/>
  <c r="U20" i="5"/>
  <c r="G34" i="4"/>
  <c r="R48" i="6"/>
  <c r="H34" i="4"/>
  <c r="R6" i="4"/>
  <c r="R9" i="4"/>
  <c r="R12" i="4"/>
  <c r="O48" i="6"/>
  <c r="P48" i="6"/>
  <c r="O6" i="4"/>
  <c r="O8" i="4"/>
  <c r="R8" i="4"/>
  <c r="O9" i="4"/>
  <c r="O7" i="4"/>
  <c r="C34" i="4"/>
  <c r="D34" i="4"/>
  <c r="E34" i="4"/>
  <c r="T48" i="6"/>
  <c r="O16" i="8"/>
  <c r="I34" i="4"/>
  <c r="T12" i="4"/>
  <c r="S11" i="4"/>
  <c r="J13" i="8"/>
  <c r="J15" i="8" s="1"/>
  <c r="N27" i="2"/>
  <c r="O27" i="2"/>
  <c r="T9" i="8"/>
  <c r="U9" i="8"/>
  <c r="T27" i="2"/>
  <c r="U27" i="2"/>
  <c r="P9" i="8"/>
  <c r="P27" i="2"/>
  <c r="Q27" i="2"/>
  <c r="Q7" i="4"/>
  <c r="P7" i="4"/>
  <c r="P8" i="4"/>
  <c r="P9" i="4"/>
  <c r="P6" i="4"/>
  <c r="S9" i="8"/>
  <c r="R27" i="2"/>
  <c r="Q6" i="4"/>
  <c r="Q8" i="4"/>
  <c r="Q9" i="4"/>
  <c r="S27" i="2"/>
  <c r="G13" i="8"/>
  <c r="G15" i="8" s="1"/>
  <c r="D18" i="8"/>
  <c r="O18" i="8" s="1"/>
  <c r="P16" i="8"/>
  <c r="Q16" i="8"/>
  <c r="T5" i="4"/>
  <c r="N9" i="8"/>
  <c r="O9" i="8"/>
  <c r="U5" i="4"/>
  <c r="O9" i="5"/>
  <c r="U6" i="4"/>
  <c r="U7" i="4"/>
  <c r="N8" i="4"/>
  <c r="O12" i="5"/>
  <c r="N9" i="4"/>
  <c r="O17" i="5"/>
  <c r="O20" i="5"/>
  <c r="O25" i="5"/>
  <c r="E27" i="8"/>
  <c r="H27" i="8"/>
  <c r="F27" i="8"/>
  <c r="P18" i="8"/>
  <c r="U16" i="8"/>
  <c r="J18" i="8"/>
  <c r="T16" i="8"/>
  <c r="Q48" i="6"/>
  <c r="V48" i="6"/>
  <c r="R9" i="5"/>
  <c r="Q9" i="5"/>
  <c r="Q12" i="5"/>
  <c r="Q17" i="5"/>
  <c r="Q20" i="5"/>
  <c r="Q25" i="5"/>
  <c r="V12" i="5"/>
  <c r="V17" i="5"/>
  <c r="V20" i="5"/>
  <c r="V25" i="5"/>
  <c r="R12" i="5"/>
  <c r="R17" i="5"/>
  <c r="R20" i="5"/>
  <c r="R25" i="5"/>
  <c r="V9" i="5"/>
  <c r="R5" i="5"/>
  <c r="O5" i="5"/>
  <c r="S5" i="5"/>
  <c r="S9" i="5"/>
  <c r="S12" i="5"/>
  <c r="S17" i="5"/>
  <c r="S20" i="5"/>
  <c r="S25" i="5"/>
  <c r="P5" i="5"/>
  <c r="T5" i="5"/>
  <c r="P9" i="5"/>
  <c r="T9" i="5"/>
  <c r="P12" i="5"/>
  <c r="T12" i="5"/>
  <c r="P17" i="5"/>
  <c r="T17" i="5"/>
  <c r="P20" i="5"/>
  <c r="T20" i="5"/>
  <c r="P25" i="5"/>
  <c r="T25" i="5"/>
  <c r="Q5" i="5"/>
  <c r="V5" i="5"/>
  <c r="R33" i="4"/>
  <c r="O33" i="4"/>
  <c r="S33" i="4"/>
  <c r="N33" i="4"/>
  <c r="R13" i="4"/>
  <c r="U20" i="4"/>
  <c r="Q21" i="4"/>
  <c r="U22" i="4"/>
  <c r="Q23" i="4"/>
  <c r="F34" i="4"/>
  <c r="N20" i="4"/>
  <c r="R20" i="4"/>
  <c r="U21" i="4"/>
  <c r="Q22" i="4"/>
  <c r="U23" i="4"/>
  <c r="Q24" i="4"/>
  <c r="Q26" i="4"/>
  <c r="U28" i="4"/>
  <c r="Q31" i="4"/>
  <c r="T13" i="4"/>
  <c r="O20" i="4"/>
  <c r="S20" i="4"/>
  <c r="R7" i="4"/>
  <c r="Q20" i="4"/>
  <c r="U24" i="4"/>
  <c r="U26" i="4"/>
  <c r="Q27" i="4"/>
  <c r="U27" i="4"/>
  <c r="Q28" i="4"/>
  <c r="U31" i="4"/>
  <c r="K23" i="8" l="1"/>
  <c r="K24" i="8" s="1"/>
  <c r="K31" i="8" s="1"/>
  <c r="K33" i="8" s="1"/>
  <c r="K19" i="8"/>
  <c r="K36" i="8" s="1"/>
  <c r="I27" i="8"/>
  <c r="S27" i="8" s="1"/>
  <c r="G27" i="8"/>
  <c r="Q27" i="8" s="1"/>
  <c r="R18" i="8"/>
  <c r="R34" i="4"/>
  <c r="Q10" i="4"/>
  <c r="P10" i="4"/>
  <c r="T10" i="4"/>
  <c r="U10" i="4"/>
  <c r="S10" i="4"/>
  <c r="R10" i="4"/>
  <c r="O10" i="4"/>
  <c r="T9" i="4"/>
  <c r="S7" i="4"/>
  <c r="T6" i="4"/>
  <c r="S8" i="4"/>
  <c r="O34" i="4"/>
  <c r="Q5" i="4"/>
  <c r="S30" i="5"/>
  <c r="T30" i="5"/>
  <c r="P30" i="5"/>
  <c r="S5" i="4"/>
  <c r="Q30" i="5"/>
  <c r="N34" i="4"/>
  <c r="O30" i="5"/>
  <c r="S34" i="4"/>
  <c r="U9" i="4"/>
  <c r="N7" i="4"/>
  <c r="Q9" i="8"/>
  <c r="N18" i="8"/>
  <c r="N10" i="4"/>
  <c r="U8" i="4"/>
  <c r="V30" i="5"/>
  <c r="L40" i="5"/>
  <c r="K16" i="4" s="1"/>
  <c r="D27" i="8"/>
  <c r="O27" i="8" s="1"/>
  <c r="I13" i="8"/>
  <c r="I15" i="8" s="1"/>
  <c r="R9" i="8"/>
  <c r="N6" i="4"/>
  <c r="D13" i="8"/>
  <c r="D15" i="8" s="1"/>
  <c r="N5" i="4"/>
  <c r="H13" i="8"/>
  <c r="H15" i="8" s="1"/>
  <c r="R5" i="4"/>
  <c r="F13" i="8"/>
  <c r="O5" i="4"/>
  <c r="J23" i="8"/>
  <c r="E13" i="8"/>
  <c r="E15" i="8" s="1"/>
  <c r="P5" i="4"/>
  <c r="P27" i="8"/>
  <c r="J19" i="8"/>
  <c r="T18" i="8"/>
  <c r="J27" i="8"/>
  <c r="U18" i="8"/>
  <c r="R30" i="5"/>
  <c r="P33" i="4"/>
  <c r="P34" i="4" s="1"/>
  <c r="T33" i="4"/>
  <c r="U33" i="4"/>
  <c r="Q33" i="4"/>
  <c r="Q34" i="4" s="1"/>
  <c r="W36" i="3"/>
  <c r="T36" i="3"/>
  <c r="S36" i="3"/>
  <c r="R36" i="3"/>
  <c r="Q36" i="3"/>
  <c r="P36" i="3"/>
  <c r="O36" i="3"/>
  <c r="W33" i="3"/>
  <c r="T33" i="3"/>
  <c r="S33" i="3"/>
  <c r="R33" i="3"/>
  <c r="Q33" i="3"/>
  <c r="P33" i="3"/>
  <c r="O33" i="3"/>
  <c r="W28" i="3"/>
  <c r="T28" i="3"/>
  <c r="S28" i="3"/>
  <c r="R28" i="3"/>
  <c r="Q28" i="3"/>
  <c r="P28" i="3"/>
  <c r="O28" i="3"/>
  <c r="W26" i="3"/>
  <c r="T26" i="3"/>
  <c r="S26" i="3"/>
  <c r="R26" i="3"/>
  <c r="Q26" i="3"/>
  <c r="P26" i="3"/>
  <c r="O26" i="3"/>
  <c r="W25" i="3"/>
  <c r="T25" i="3"/>
  <c r="S25" i="3"/>
  <c r="R25" i="3"/>
  <c r="Q25" i="3"/>
  <c r="P25" i="3"/>
  <c r="O25" i="3"/>
  <c r="L24" i="3"/>
  <c r="J24" i="3"/>
  <c r="I24" i="3"/>
  <c r="H24" i="3"/>
  <c r="G24" i="3"/>
  <c r="F24" i="3"/>
  <c r="D24" i="3"/>
  <c r="W22" i="3"/>
  <c r="T22" i="3"/>
  <c r="S22" i="3"/>
  <c r="R22" i="3"/>
  <c r="Q22" i="3"/>
  <c r="P22" i="3"/>
  <c r="O22" i="3"/>
  <c r="W17" i="3"/>
  <c r="T17" i="3"/>
  <c r="S17" i="3"/>
  <c r="R17" i="3"/>
  <c r="Q17" i="3"/>
  <c r="P17" i="3"/>
  <c r="O17" i="3"/>
  <c r="L16" i="3"/>
  <c r="J16" i="3"/>
  <c r="I16" i="3"/>
  <c r="H16" i="3"/>
  <c r="G16" i="3"/>
  <c r="F16" i="3"/>
  <c r="E16" i="3"/>
  <c r="D16" i="3"/>
  <c r="W14" i="3"/>
  <c r="T14" i="3"/>
  <c r="S14" i="3"/>
  <c r="R14" i="3"/>
  <c r="Q14" i="3"/>
  <c r="P14" i="3"/>
  <c r="O14" i="3"/>
  <c r="W13" i="3"/>
  <c r="T13" i="3"/>
  <c r="S13" i="3"/>
  <c r="R13" i="3"/>
  <c r="Q13" i="3"/>
  <c r="P13" i="3"/>
  <c r="O13" i="3"/>
  <c r="L12" i="3"/>
  <c r="J12" i="3"/>
  <c r="I12" i="3"/>
  <c r="H12" i="3"/>
  <c r="G12" i="3"/>
  <c r="F12" i="3"/>
  <c r="E12" i="3"/>
  <c r="D12" i="3"/>
  <c r="W9" i="3"/>
  <c r="T9" i="3"/>
  <c r="S9" i="3"/>
  <c r="R9" i="3"/>
  <c r="Q9" i="3"/>
  <c r="P9" i="3"/>
  <c r="O9" i="3"/>
  <c r="W6" i="3"/>
  <c r="T6" i="3"/>
  <c r="S6" i="3"/>
  <c r="R6" i="3"/>
  <c r="Q6" i="3"/>
  <c r="P6" i="3"/>
  <c r="O6" i="3"/>
  <c r="L5" i="3"/>
  <c r="J5" i="3"/>
  <c r="I5" i="3"/>
  <c r="H5" i="3"/>
  <c r="G5" i="3"/>
  <c r="F5" i="3"/>
  <c r="E5" i="3"/>
  <c r="D5" i="3"/>
  <c r="Q13" i="8" l="1"/>
  <c r="F15" i="8"/>
  <c r="R27" i="8"/>
  <c r="Q15" i="4"/>
  <c r="R15" i="4"/>
  <c r="E19" i="3"/>
  <c r="E30" i="3" s="1"/>
  <c r="L19" i="3"/>
  <c r="L30" i="3" s="1"/>
  <c r="D30" i="3"/>
  <c r="U5" i="3"/>
  <c r="I19" i="3"/>
  <c r="I30" i="3" s="1"/>
  <c r="H19" i="3"/>
  <c r="H30" i="3" s="1"/>
  <c r="G19" i="3"/>
  <c r="G30" i="3" s="1"/>
  <c r="P19" i="2"/>
  <c r="F19" i="3"/>
  <c r="F30" i="3" s="1"/>
  <c r="N24" i="2"/>
  <c r="T21" i="2"/>
  <c r="T24" i="2"/>
  <c r="U21" i="3"/>
  <c r="S23" i="2"/>
  <c r="U16" i="3"/>
  <c r="S22" i="2"/>
  <c r="U12" i="3"/>
  <c r="S25" i="2"/>
  <c r="U24" i="3"/>
  <c r="N27" i="8"/>
  <c r="N15" i="4"/>
  <c r="R24" i="2"/>
  <c r="N21" i="2"/>
  <c r="N23" i="2"/>
  <c r="N22" i="2"/>
  <c r="N25" i="2"/>
  <c r="P20" i="2"/>
  <c r="Q21" i="2"/>
  <c r="Q22" i="2"/>
  <c r="Q24" i="2"/>
  <c r="Q25" i="2"/>
  <c r="R25" i="2"/>
  <c r="Q23" i="2"/>
  <c r="Q20" i="2"/>
  <c r="U19" i="2"/>
  <c r="R23" i="2"/>
  <c r="O13" i="8"/>
  <c r="O20" i="2"/>
  <c r="U21" i="2"/>
  <c r="U22" i="2"/>
  <c r="U23" i="2"/>
  <c r="U24" i="2"/>
  <c r="U25" i="2"/>
  <c r="W8" i="3"/>
  <c r="N20" i="2"/>
  <c r="G23" i="8"/>
  <c r="G19" i="8"/>
  <c r="R22" i="2"/>
  <c r="U13" i="8"/>
  <c r="R13" i="8"/>
  <c r="P15" i="4"/>
  <c r="P13" i="8"/>
  <c r="Q15" i="8"/>
  <c r="O21" i="2"/>
  <c r="O22" i="2"/>
  <c r="O23" i="2"/>
  <c r="O25" i="2"/>
  <c r="R20" i="2"/>
  <c r="S15" i="4"/>
  <c r="T15" i="4"/>
  <c r="R21" i="2"/>
  <c r="O15" i="4"/>
  <c r="P21" i="2"/>
  <c r="P22" i="2"/>
  <c r="P23" i="2"/>
  <c r="P24" i="2"/>
  <c r="P25" i="2"/>
  <c r="S13" i="8"/>
  <c r="T13" i="8"/>
  <c r="N13" i="8"/>
  <c r="U15" i="4"/>
  <c r="U27" i="8"/>
  <c r="T27" i="8"/>
  <c r="U8" i="3"/>
  <c r="R12" i="3"/>
  <c r="W12" i="3"/>
  <c r="R16" i="3"/>
  <c r="W16" i="3"/>
  <c r="R21" i="3"/>
  <c r="W21" i="3"/>
  <c r="R24" i="3"/>
  <c r="W24" i="3"/>
  <c r="Q16" i="3"/>
  <c r="P21" i="3"/>
  <c r="P12" i="3"/>
  <c r="T16" i="3"/>
  <c r="P24" i="3"/>
  <c r="Q8" i="3"/>
  <c r="R8" i="3"/>
  <c r="O8" i="3"/>
  <c r="S8" i="3"/>
  <c r="O12" i="3"/>
  <c r="S12" i="3"/>
  <c r="O16" i="3"/>
  <c r="S16" i="3"/>
  <c r="O21" i="3"/>
  <c r="S21" i="3"/>
  <c r="O24" i="3"/>
  <c r="S24" i="3"/>
  <c r="Q12" i="3"/>
  <c r="Q21" i="3"/>
  <c r="O5" i="3"/>
  <c r="S5" i="3"/>
  <c r="Q5" i="3"/>
  <c r="Q24" i="3"/>
  <c r="P5" i="3"/>
  <c r="T5" i="3"/>
  <c r="P8" i="3"/>
  <c r="T12" i="3"/>
  <c r="P16" i="3"/>
  <c r="T21" i="3"/>
  <c r="T24" i="3"/>
  <c r="R5" i="3"/>
  <c r="W5" i="3"/>
  <c r="M15" i="2"/>
  <c r="W47" i="1"/>
  <c r="U47" i="1"/>
  <c r="T47" i="1"/>
  <c r="S47" i="1"/>
  <c r="R47" i="1"/>
  <c r="Q47" i="1"/>
  <c r="P47" i="1"/>
  <c r="O47" i="1"/>
  <c r="W42" i="1"/>
  <c r="U42" i="1"/>
  <c r="T42" i="1"/>
  <c r="S42" i="1"/>
  <c r="R42" i="1"/>
  <c r="Q42" i="1"/>
  <c r="P42" i="1"/>
  <c r="O42" i="1"/>
  <c r="O19" i="2" l="1"/>
  <c r="T19" i="2"/>
  <c r="J19" i="3"/>
  <c r="J30" i="3" s="1"/>
  <c r="R19" i="2"/>
  <c r="O24" i="2"/>
  <c r="T22" i="2"/>
  <c r="S21" i="2"/>
  <c r="T25" i="2"/>
  <c r="T23" i="2"/>
  <c r="S24" i="2"/>
  <c r="D10" i="8"/>
  <c r="U20" i="2"/>
  <c r="N19" i="2"/>
  <c r="N6" i="8"/>
  <c r="S6" i="8"/>
  <c r="O6" i="8"/>
  <c r="Q6" i="8"/>
  <c r="C23" i="8"/>
  <c r="U23" i="8" s="1"/>
  <c r="C19" i="8"/>
  <c r="U15" i="8"/>
  <c r="U6" i="8"/>
  <c r="S30" i="3"/>
  <c r="Q30" i="3"/>
  <c r="T6" i="8"/>
  <c r="O30" i="3"/>
  <c r="I23" i="8"/>
  <c r="T23" i="8" s="1"/>
  <c r="S15" i="8"/>
  <c r="I19" i="8"/>
  <c r="T15" i="8"/>
  <c r="E29" i="2"/>
  <c r="P6" i="8"/>
  <c r="Q19" i="2"/>
  <c r="G29" i="2"/>
  <c r="P15" i="8"/>
  <c r="F23" i="8"/>
  <c r="F19" i="8"/>
  <c r="D23" i="8"/>
  <c r="N15" i="8"/>
  <c r="D19" i="8"/>
  <c r="R6" i="8"/>
  <c r="W30" i="3"/>
  <c r="S19" i="2"/>
  <c r="H23" i="8"/>
  <c r="R15" i="8"/>
  <c r="H19" i="8"/>
  <c r="R19" i="8" s="1"/>
  <c r="F29" i="2"/>
  <c r="E23" i="8"/>
  <c r="O15" i="8"/>
  <c r="E19" i="8"/>
  <c r="E36" i="8" s="1"/>
  <c r="P30" i="3"/>
  <c r="R30" i="3"/>
  <c r="T8" i="3"/>
  <c r="U11" i="2"/>
  <c r="U12" i="2"/>
  <c r="O11" i="2"/>
  <c r="S11" i="2"/>
  <c r="O12" i="2"/>
  <c r="S12" i="2"/>
  <c r="T12" i="2"/>
  <c r="T11" i="2"/>
  <c r="P11" i="2"/>
  <c r="P12" i="2"/>
  <c r="Q11" i="2"/>
  <c r="Q12" i="2"/>
  <c r="N11" i="2"/>
  <c r="R11" i="2"/>
  <c r="N12" i="2"/>
  <c r="R12" i="2"/>
  <c r="I30" i="1"/>
  <c r="H30" i="1"/>
  <c r="G30" i="1"/>
  <c r="F30" i="1"/>
  <c r="F39" i="1" s="1"/>
  <c r="F51" i="1" s="1"/>
  <c r="E30" i="1"/>
  <c r="K30" i="1"/>
  <c r="J30" i="1"/>
  <c r="W37" i="1"/>
  <c r="U37" i="1"/>
  <c r="T37" i="1"/>
  <c r="S37" i="1"/>
  <c r="R37" i="1"/>
  <c r="Q37" i="1"/>
  <c r="P37" i="1"/>
  <c r="O37" i="1"/>
  <c r="W36" i="1"/>
  <c r="U36" i="1"/>
  <c r="T36" i="1"/>
  <c r="S36" i="1"/>
  <c r="R36" i="1"/>
  <c r="Q36" i="1"/>
  <c r="P36" i="1"/>
  <c r="O36" i="1"/>
  <c r="T33" i="1"/>
  <c r="W33" i="1"/>
  <c r="U33" i="1"/>
  <c r="S33" i="1"/>
  <c r="R33" i="1"/>
  <c r="Q33" i="1"/>
  <c r="P33" i="1"/>
  <c r="O33" i="1"/>
  <c r="W28" i="1"/>
  <c r="U28" i="1"/>
  <c r="T28" i="1"/>
  <c r="S28" i="1"/>
  <c r="R28" i="1"/>
  <c r="Q28" i="1"/>
  <c r="P28" i="1"/>
  <c r="O28" i="1"/>
  <c r="W25" i="1"/>
  <c r="U25" i="1"/>
  <c r="T25" i="1"/>
  <c r="S25" i="1"/>
  <c r="R25" i="1"/>
  <c r="Q25" i="1"/>
  <c r="P25" i="1"/>
  <c r="O25" i="1"/>
  <c r="U19" i="8" l="1"/>
  <c r="C36" i="8"/>
  <c r="G39" i="1"/>
  <c r="G51" i="1" s="1"/>
  <c r="Q30" i="1"/>
  <c r="H39" i="1"/>
  <c r="H51" i="1" s="1"/>
  <c r="R30" i="1"/>
  <c r="J39" i="1"/>
  <c r="J51" i="1" s="1"/>
  <c r="T30" i="1"/>
  <c r="I39" i="1"/>
  <c r="I51" i="1" s="1"/>
  <c r="S30" i="1"/>
  <c r="K39" i="1"/>
  <c r="K51" i="1" s="1"/>
  <c r="U30" i="1"/>
  <c r="W30" i="1"/>
  <c r="E39" i="1"/>
  <c r="E51" i="1" s="1"/>
  <c r="O30" i="1"/>
  <c r="P30" i="1"/>
  <c r="U30" i="3"/>
  <c r="P9" i="2"/>
  <c r="P23" i="8"/>
  <c r="O19" i="8"/>
  <c r="P19" i="8"/>
  <c r="N8" i="8"/>
  <c r="N8" i="2"/>
  <c r="P7" i="2"/>
  <c r="R8" i="2"/>
  <c r="O27" i="1"/>
  <c r="Q5" i="1"/>
  <c r="U5" i="1"/>
  <c r="S32" i="1"/>
  <c r="D11" i="8"/>
  <c r="D36" i="8" s="1"/>
  <c r="T7" i="2"/>
  <c r="O35" i="1"/>
  <c r="P29" i="2"/>
  <c r="D26" i="8"/>
  <c r="N10" i="8"/>
  <c r="I10" i="8"/>
  <c r="S8" i="8"/>
  <c r="S19" i="8"/>
  <c r="T19" i="8"/>
  <c r="S35" i="1"/>
  <c r="N19" i="8"/>
  <c r="C26" i="8"/>
  <c r="C28" i="8" s="1"/>
  <c r="C32" i="8" s="1"/>
  <c r="Q19" i="8"/>
  <c r="O24" i="1"/>
  <c r="Q29" i="2"/>
  <c r="J10" i="8"/>
  <c r="T8" i="8"/>
  <c r="U8" i="8"/>
  <c r="S24" i="1"/>
  <c r="S23" i="8"/>
  <c r="R23" i="8"/>
  <c r="O23" i="8"/>
  <c r="N23" i="8"/>
  <c r="Q23" i="8"/>
  <c r="U29" i="2"/>
  <c r="F10" i="8"/>
  <c r="P8" i="8"/>
  <c r="S20" i="2"/>
  <c r="T20" i="2"/>
  <c r="G10" i="8"/>
  <c r="Q8" i="8"/>
  <c r="H10" i="8"/>
  <c r="R8" i="8"/>
  <c r="S27" i="1"/>
  <c r="I29" i="2"/>
  <c r="E10" i="8"/>
  <c r="O8" i="8"/>
  <c r="O32" i="1"/>
  <c r="T30" i="3"/>
  <c r="R7" i="2"/>
  <c r="N7" i="2"/>
  <c r="U8" i="2"/>
  <c r="P8" i="2"/>
  <c r="R9" i="2"/>
  <c r="N9" i="2"/>
  <c r="U10" i="2"/>
  <c r="P10" i="2"/>
  <c r="Q7" i="2"/>
  <c r="S8" i="2"/>
  <c r="O8" i="2"/>
  <c r="U9" i="2"/>
  <c r="N10" i="2"/>
  <c r="R10" i="2"/>
  <c r="S7" i="2"/>
  <c r="O7" i="2"/>
  <c r="Q8" i="2"/>
  <c r="S9" i="2"/>
  <c r="O9" i="2"/>
  <c r="O10" i="2"/>
  <c r="S10" i="2"/>
  <c r="R5" i="1"/>
  <c r="P27" i="1"/>
  <c r="P32" i="1"/>
  <c r="P35" i="1"/>
  <c r="Q9" i="2"/>
  <c r="T10" i="2"/>
  <c r="O5" i="1"/>
  <c r="S5" i="1"/>
  <c r="Q24" i="1"/>
  <c r="U24" i="1"/>
  <c r="Q27" i="1"/>
  <c r="U27" i="1"/>
  <c r="Q32" i="1"/>
  <c r="U32" i="1"/>
  <c r="Q35" i="1"/>
  <c r="U35" i="1"/>
  <c r="T8" i="2"/>
  <c r="U7" i="2"/>
  <c r="W5" i="1"/>
  <c r="P24" i="1"/>
  <c r="T24" i="1"/>
  <c r="T27" i="1"/>
  <c r="T32" i="1"/>
  <c r="T35" i="1"/>
  <c r="P5" i="1"/>
  <c r="T5" i="1"/>
  <c r="R24" i="1"/>
  <c r="W24" i="1"/>
  <c r="R27" i="1"/>
  <c r="W27" i="1"/>
  <c r="R32" i="1"/>
  <c r="W32" i="1"/>
  <c r="R35" i="1"/>
  <c r="W35" i="1"/>
  <c r="T9" i="2"/>
  <c r="Q10" i="2"/>
  <c r="W15" i="1"/>
  <c r="W20" i="1"/>
  <c r="W19" i="1"/>
  <c r="W18" i="1"/>
  <c r="W14" i="1"/>
  <c r="W13" i="1"/>
  <c r="W10" i="1"/>
  <c r="W9" i="1"/>
  <c r="W6" i="1"/>
  <c r="U6" i="1"/>
  <c r="T6" i="1"/>
  <c r="T20" i="1"/>
  <c r="S20" i="1"/>
  <c r="R20" i="1"/>
  <c r="Q20" i="1"/>
  <c r="P20" i="1"/>
  <c r="O20" i="1"/>
  <c r="T19" i="1"/>
  <c r="S19" i="1"/>
  <c r="R19" i="1"/>
  <c r="Q19" i="1"/>
  <c r="P19" i="1"/>
  <c r="O19" i="1"/>
  <c r="T18" i="1"/>
  <c r="S18" i="1"/>
  <c r="R18" i="1"/>
  <c r="Q18" i="1"/>
  <c r="P18" i="1"/>
  <c r="O18" i="1"/>
  <c r="T15" i="1"/>
  <c r="S15" i="1"/>
  <c r="R15" i="1"/>
  <c r="Q15" i="1"/>
  <c r="P15" i="1"/>
  <c r="O15" i="1"/>
  <c r="T14" i="1"/>
  <c r="S14" i="1"/>
  <c r="R14" i="1"/>
  <c r="Q14" i="1"/>
  <c r="P14" i="1"/>
  <c r="O14" i="1"/>
  <c r="T13" i="1"/>
  <c r="S13" i="1"/>
  <c r="R13" i="1"/>
  <c r="Q13" i="1"/>
  <c r="P13" i="1"/>
  <c r="O13" i="1"/>
  <c r="T10" i="1"/>
  <c r="S10" i="1"/>
  <c r="R10" i="1"/>
  <c r="Q10" i="1"/>
  <c r="P10" i="1"/>
  <c r="O10" i="1"/>
  <c r="T9" i="1"/>
  <c r="S9" i="1"/>
  <c r="R9" i="1"/>
  <c r="Q9" i="1"/>
  <c r="P9" i="1"/>
  <c r="O9" i="1"/>
  <c r="S6" i="1"/>
  <c r="R6" i="1"/>
  <c r="Q6" i="1"/>
  <c r="P6" i="1"/>
  <c r="O6" i="1"/>
  <c r="U20" i="1"/>
  <c r="U19" i="1"/>
  <c r="U18" i="1"/>
  <c r="U15" i="1"/>
  <c r="U14" i="1"/>
  <c r="U13" i="1"/>
  <c r="U10" i="1"/>
  <c r="U9" i="1"/>
  <c r="O36" i="8" l="1"/>
  <c r="N36" i="8"/>
  <c r="H14" i="2"/>
  <c r="R6" i="2" s="1"/>
  <c r="G14" i="2"/>
  <c r="Q6" i="2" s="1"/>
  <c r="C22" i="8"/>
  <c r="C24" i="8" s="1"/>
  <c r="C31" i="8" s="1"/>
  <c r="C33" i="8" s="1"/>
  <c r="U39" i="1"/>
  <c r="W39" i="1"/>
  <c r="R5" i="2"/>
  <c r="N5" i="2"/>
  <c r="D14" i="2"/>
  <c r="N6" i="2" s="1"/>
  <c r="N26" i="8"/>
  <c r="D28" i="8"/>
  <c r="O11" i="8"/>
  <c r="O5" i="8"/>
  <c r="U10" i="8"/>
  <c r="J26" i="8"/>
  <c r="T10" i="8"/>
  <c r="D22" i="8"/>
  <c r="H11" i="8"/>
  <c r="H36" i="8" s="1"/>
  <c r="R5" i="8"/>
  <c r="E26" i="8"/>
  <c r="E28" i="8" s="1"/>
  <c r="O10" i="8"/>
  <c r="H26" i="8"/>
  <c r="R10" i="8"/>
  <c r="T29" i="2"/>
  <c r="P10" i="8"/>
  <c r="F26" i="8"/>
  <c r="F11" i="8"/>
  <c r="F36" i="8" s="1"/>
  <c r="P36" i="8" s="1"/>
  <c r="P5" i="8"/>
  <c r="G26" i="8"/>
  <c r="Q10" i="8"/>
  <c r="I26" i="8"/>
  <c r="I28" i="8" s="1"/>
  <c r="S10" i="8"/>
  <c r="Q5" i="8"/>
  <c r="F14" i="2"/>
  <c r="P5" i="2"/>
  <c r="Q5" i="2"/>
  <c r="T39" i="1"/>
  <c r="T5" i="2"/>
  <c r="J14" i="2"/>
  <c r="U5" i="2"/>
  <c r="S39" i="1"/>
  <c r="Q39" i="1"/>
  <c r="P39" i="1"/>
  <c r="O39" i="1"/>
  <c r="E14" i="2"/>
  <c r="O5" i="2"/>
  <c r="R39" i="1"/>
  <c r="I14" i="2"/>
  <c r="I5" i="8" s="1"/>
  <c r="I7" i="8" s="1"/>
  <c r="S5" i="2"/>
  <c r="S5" i="8" l="1"/>
  <c r="T5" i="8"/>
  <c r="U5" i="8"/>
  <c r="N7" i="8"/>
  <c r="N5" i="8"/>
  <c r="N11" i="8"/>
  <c r="N14" i="2"/>
  <c r="R14" i="2"/>
  <c r="P11" i="8"/>
  <c r="S26" i="8"/>
  <c r="R26" i="8"/>
  <c r="H28" i="8"/>
  <c r="S28" i="8" s="1"/>
  <c r="G22" i="8"/>
  <c r="Q7" i="8"/>
  <c r="I22" i="8"/>
  <c r="S7" i="8"/>
  <c r="P26" i="8"/>
  <c r="F28" i="8"/>
  <c r="J22" i="8"/>
  <c r="T7" i="8"/>
  <c r="U7" i="8"/>
  <c r="G11" i="8"/>
  <c r="E32" i="8"/>
  <c r="O28" i="8"/>
  <c r="E22" i="8"/>
  <c r="O7" i="8"/>
  <c r="I32" i="8"/>
  <c r="Q26" i="8"/>
  <c r="G28" i="8"/>
  <c r="J11" i="8"/>
  <c r="J36" i="8" s="1"/>
  <c r="N28" i="8"/>
  <c r="D32" i="8"/>
  <c r="D24" i="8"/>
  <c r="N22" i="8"/>
  <c r="I11" i="8"/>
  <c r="H22" i="8"/>
  <c r="R7" i="8"/>
  <c r="T14" i="2"/>
  <c r="F22" i="8"/>
  <c r="P7" i="8"/>
  <c r="U26" i="8"/>
  <c r="T26" i="8"/>
  <c r="J28" i="8"/>
  <c r="O26" i="8"/>
  <c r="U14" i="2"/>
  <c r="T6" i="2"/>
  <c r="O14" i="2"/>
  <c r="O6" i="2"/>
  <c r="S14" i="2"/>
  <c r="S6" i="2"/>
  <c r="P14" i="2"/>
  <c r="P6" i="2"/>
  <c r="Q14" i="2"/>
  <c r="Q11" i="8" l="1"/>
  <c r="G36" i="8"/>
  <c r="U36" i="8"/>
  <c r="S11" i="8"/>
  <c r="I36" i="8"/>
  <c r="S36" i="8" s="1"/>
  <c r="G32" i="8"/>
  <c r="Q28" i="8"/>
  <c r="O32" i="8"/>
  <c r="H24" i="8"/>
  <c r="R22" i="8"/>
  <c r="G24" i="8"/>
  <c r="Q22" i="8"/>
  <c r="F24" i="8"/>
  <c r="P22" i="8"/>
  <c r="J32" i="8"/>
  <c r="T28" i="8"/>
  <c r="U28" i="8"/>
  <c r="R28" i="8"/>
  <c r="H32" i="8"/>
  <c r="U11" i="8"/>
  <c r="T11" i="8"/>
  <c r="T22" i="8"/>
  <c r="U22" i="8"/>
  <c r="J24" i="8"/>
  <c r="I24" i="8"/>
  <c r="S22" i="8"/>
  <c r="D31" i="8"/>
  <c r="N24" i="8"/>
  <c r="F32" i="8"/>
  <c r="P28" i="8"/>
  <c r="N32" i="8"/>
  <c r="O22" i="8"/>
  <c r="E24" i="8"/>
  <c r="R11" i="8"/>
  <c r="E40" i="5"/>
  <c r="D16" i="4" s="1"/>
  <c r="T36" i="8" l="1"/>
  <c r="R36" i="8"/>
  <c r="Q36" i="8"/>
  <c r="N31" i="8"/>
  <c r="D33" i="8"/>
  <c r="R32" i="8"/>
  <c r="N33" i="8"/>
  <c r="H31" i="8"/>
  <c r="H33" i="8" s="1"/>
  <c r="R24" i="8"/>
  <c r="G31" i="8"/>
  <c r="G33" i="8" s="1"/>
  <c r="Q24" i="8"/>
  <c r="J31" i="8"/>
  <c r="J33" i="8" s="1"/>
  <c r="U24" i="8"/>
  <c r="T24" i="8"/>
  <c r="Q32" i="8"/>
  <c r="P32" i="8"/>
  <c r="S32" i="8"/>
  <c r="U32" i="8"/>
  <c r="T32" i="8"/>
  <c r="I31" i="8"/>
  <c r="I33" i="8" s="1"/>
  <c r="S24" i="8"/>
  <c r="E31" i="8"/>
  <c r="E33" i="8" s="1"/>
  <c r="O24" i="8"/>
  <c r="P24" i="8"/>
  <c r="F31" i="8"/>
  <c r="F33" i="8" s="1"/>
  <c r="T32" i="5"/>
  <c r="P38" i="5"/>
  <c r="F40" i="5"/>
  <c r="O32" i="5"/>
  <c r="S32" i="5"/>
  <c r="O40" i="5"/>
  <c r="N16" i="4" s="1"/>
  <c r="P32" i="5"/>
  <c r="V38" i="5"/>
  <c r="H40" i="5"/>
  <c r="G16" i="4" s="1"/>
  <c r="R38" i="5"/>
  <c r="O38" i="5"/>
  <c r="Q38" i="5"/>
  <c r="G40" i="5"/>
  <c r="F16" i="4" s="1"/>
  <c r="Q32" i="5"/>
  <c r="V32" i="5"/>
  <c r="R32" i="5"/>
  <c r="P31" i="8" l="1"/>
  <c r="R31" i="8"/>
  <c r="S31" i="8"/>
  <c r="S33" i="8"/>
  <c r="P40" i="5"/>
  <c r="O16" i="4" s="1"/>
  <c r="E16" i="4"/>
  <c r="R33" i="8"/>
  <c r="U33" i="8"/>
  <c r="T31" i="8"/>
  <c r="U31" i="8"/>
  <c r="Q31" i="8"/>
  <c r="O31" i="8"/>
  <c r="O33" i="8"/>
  <c r="Q40" i="5"/>
  <c r="P16" i="4" s="1"/>
  <c r="J40" i="5"/>
  <c r="U40" i="5" s="1"/>
  <c r="T38" i="5"/>
  <c r="R40" i="5"/>
  <c r="Q16" i="4" s="1"/>
  <c r="S38" i="5"/>
  <c r="I40" i="5"/>
  <c r="V40" i="5"/>
  <c r="U16" i="4" s="1"/>
  <c r="P33" i="8" l="1"/>
  <c r="T33" i="8"/>
  <c r="T16" i="4"/>
  <c r="I16" i="4"/>
  <c r="Q33" i="8"/>
  <c r="S40" i="5"/>
  <c r="R16" i="4" s="1"/>
  <c r="H16" i="4"/>
  <c r="T40" i="5"/>
  <c r="S16" i="4" s="1"/>
  <c r="S41" i="1"/>
  <c r="O41" i="1"/>
  <c r="P41" i="1"/>
  <c r="R41" i="1"/>
  <c r="T41" i="1"/>
  <c r="Q41" i="1"/>
  <c r="W41" i="1"/>
  <c r="U41" i="1"/>
  <c r="R49" i="1"/>
  <c r="Q49" i="1"/>
  <c r="P49" i="1"/>
  <c r="J15" i="2" l="1"/>
  <c r="S51" i="1"/>
  <c r="R15" i="2" s="1"/>
  <c r="H15" i="2"/>
  <c r="D15" i="2"/>
  <c r="U44" i="1"/>
  <c r="U49" i="1"/>
  <c r="T49" i="1"/>
  <c r="P44" i="1"/>
  <c r="S49" i="1"/>
  <c r="S44" i="1"/>
  <c r="G15" i="2"/>
  <c r="U51" i="1"/>
  <c r="T15" i="2" s="1"/>
  <c r="T51" i="1" l="1"/>
  <c r="S15" i="2" s="1"/>
  <c r="I15" i="2"/>
  <c r="Q44" i="1"/>
  <c r="R44" i="1"/>
  <c r="Q51" i="1"/>
  <c r="P15" i="2" s="1"/>
  <c r="F15" i="2"/>
  <c r="T44" i="1"/>
  <c r="E15" i="2"/>
  <c r="P51" i="1"/>
  <c r="O15" i="2" s="1"/>
  <c r="R51" i="1"/>
  <c r="Q15" i="2" s="1"/>
  <c r="O44" i="1"/>
  <c r="W44" i="1"/>
  <c r="O49" i="1" l="1"/>
  <c r="D51" i="1"/>
  <c r="W51" i="1" s="1"/>
  <c r="U15" i="2" s="1"/>
  <c r="W49" i="1"/>
  <c r="O51" i="1" l="1"/>
  <c r="N15" i="2" s="1"/>
  <c r="H29" i="2"/>
  <c r="S29" i="2" s="1"/>
  <c r="D29" i="2"/>
  <c r="O29" i="2" s="1"/>
  <c r="D40" i="3"/>
  <c r="F40" i="3"/>
  <c r="O32" i="3"/>
  <c r="P32" i="3"/>
  <c r="N26" i="2"/>
  <c r="Q32" i="3"/>
  <c r="U32" i="3"/>
  <c r="P26" i="2"/>
  <c r="R32" i="3"/>
  <c r="H40" i="3"/>
  <c r="O38" i="3"/>
  <c r="W32" i="3"/>
  <c r="J40" i="3"/>
  <c r="T32" i="3"/>
  <c r="L40" i="3"/>
  <c r="W38" i="3"/>
  <c r="R29" i="2" l="1"/>
  <c r="P38" i="3"/>
  <c r="O26" i="2"/>
  <c r="E40" i="3"/>
  <c r="P40" i="3" s="1"/>
  <c r="O30" i="2" s="1"/>
  <c r="N29" i="2"/>
  <c r="R26" i="2"/>
  <c r="O40" i="3"/>
  <c r="U26" i="2"/>
  <c r="U38" i="3"/>
  <c r="K40" i="3"/>
  <c r="U40" i="3" s="1"/>
  <c r="T30" i="2" s="1"/>
  <c r="W40" i="3"/>
  <c r="U30" i="2" s="1"/>
  <c r="Q26" i="2"/>
  <c r="S26" i="2"/>
  <c r="T38" i="3"/>
  <c r="S32" i="3"/>
  <c r="N30" i="2" l="1"/>
  <c r="R38" i="3"/>
  <c r="G40" i="3"/>
  <c r="Q38" i="3"/>
  <c r="S38" i="3"/>
  <c r="I40" i="3"/>
  <c r="T26" i="2"/>
  <c r="S40" i="3" l="1"/>
  <c r="R30" i="2" s="1"/>
  <c r="T40" i="3"/>
  <c r="S30" i="2" s="1"/>
  <c r="Q40" i="3"/>
  <c r="P30" i="2" s="1"/>
  <c r="R40" i="3"/>
  <c r="Q30" i="2" s="1"/>
  <c r="V30" i="6"/>
  <c r="V29" i="6" s="1"/>
  <c r="O30" i="6"/>
  <c r="O29" i="6" s="1"/>
</calcChain>
</file>

<file path=xl/sharedStrings.xml><?xml version="1.0" encoding="utf-8"?>
<sst xmlns="http://schemas.openxmlformats.org/spreadsheetml/2006/main" count="418" uniqueCount="154">
  <si>
    <t>CA 2014</t>
  </si>
  <si>
    <t>CA 2015</t>
  </si>
  <si>
    <t>CA 2016</t>
  </si>
  <si>
    <t>CA 2017</t>
  </si>
  <si>
    <t>CA 2018</t>
  </si>
  <si>
    <t>CA 2019</t>
  </si>
  <si>
    <t>CA 2020</t>
  </si>
  <si>
    <t>BP 2021</t>
  </si>
  <si>
    <t>Fournitures administratives</t>
  </si>
  <si>
    <t>2014 vs 2021</t>
  </si>
  <si>
    <t>Chapitre 11</t>
  </si>
  <si>
    <t>Charges à caractère général (achats)</t>
  </si>
  <si>
    <t>Observations</t>
  </si>
  <si>
    <t>Achats</t>
  </si>
  <si>
    <t>Locations immobilières</t>
  </si>
  <si>
    <t>Locations mobilières (engins, châpiteaux)</t>
  </si>
  <si>
    <t xml:space="preserve">Evolution des charges </t>
  </si>
  <si>
    <t>Maintenance</t>
  </si>
  <si>
    <t>Frais de télécommunications</t>
  </si>
  <si>
    <t>Chapitre 12</t>
  </si>
  <si>
    <t>Charges de personnel</t>
  </si>
  <si>
    <t>Chapitre 65</t>
  </si>
  <si>
    <t>Autres charges de gestion courante</t>
  </si>
  <si>
    <t>Charges diverses de la gestion courante</t>
  </si>
  <si>
    <t>Chapitre 66</t>
  </si>
  <si>
    <t>Charges financières</t>
  </si>
  <si>
    <t>Chapitre 67</t>
  </si>
  <si>
    <t>Charges exceptionnelles (op. réelles)</t>
  </si>
  <si>
    <t>Intérêts moratoires et pénalités sur marchés</t>
  </si>
  <si>
    <t>Titres annulés sur exerc. Antérieurs (excédents de versement : annulation ou réduction de recettes)</t>
  </si>
  <si>
    <t>Résultat de fonctionnement reporté</t>
  </si>
  <si>
    <t>Total opérations réelles</t>
  </si>
  <si>
    <t>Les opérations réelles ont un impact direct sur la trésorerie de la collectivité, il s'agit d'encaissements ou de décaissements effectifs.</t>
  </si>
  <si>
    <t>Chapitre 42</t>
  </si>
  <si>
    <t>Opérations d'ordre de transfert entre sections</t>
  </si>
  <si>
    <t>Virement à la section d'investissement</t>
  </si>
  <si>
    <t>Total opérations d'ordre</t>
  </si>
  <si>
    <t>Les opérations d'ordre non budgétaires n'ont pas de conséquences sur la trésorerie de la collectivité. Il s'agit de jeux d'écritures qui ne donnent lieu ni à encaissements, ni à décaissements.</t>
  </si>
  <si>
    <t>Charges à caractère général</t>
  </si>
  <si>
    <t>Dépenses</t>
  </si>
  <si>
    <t>Charges exceptionnelles</t>
  </si>
  <si>
    <t>Virement à investissement</t>
  </si>
  <si>
    <t>TOTAL DEPENSES DE FONCTIONNEMENT</t>
  </si>
  <si>
    <t>Total dépenses de fonctionnement</t>
  </si>
  <si>
    <t>Tx des dépenses du personnel sur le budget total (en %)</t>
  </si>
  <si>
    <t>Chapitre 013</t>
  </si>
  <si>
    <t>Evolution des recettes</t>
  </si>
  <si>
    <t>Atténuation de charges</t>
  </si>
  <si>
    <t>Chapitre 70</t>
  </si>
  <si>
    <t>Produits des services</t>
  </si>
  <si>
    <t>Chapitre 74</t>
  </si>
  <si>
    <t>Dotations et participations</t>
  </si>
  <si>
    <t>Chapitre 75</t>
  </si>
  <si>
    <t>Autres produits de gestion courante</t>
  </si>
  <si>
    <t>Chapitre 76</t>
  </si>
  <si>
    <t>Produits financiers</t>
  </si>
  <si>
    <t>Chapitre 77</t>
  </si>
  <si>
    <t>Produits exceptionnels</t>
  </si>
  <si>
    <t>Autres produits exceptionnels (remb réguls cotis assurances)</t>
  </si>
  <si>
    <t>Produits exceptionnels divers</t>
  </si>
  <si>
    <t>Recettes</t>
  </si>
  <si>
    <t>Chapitre 20</t>
  </si>
  <si>
    <t>Immobilisations incorporelles (hors opérations)</t>
  </si>
  <si>
    <t>Subventions d'équipement versées</t>
  </si>
  <si>
    <t>Chapitre 21</t>
  </si>
  <si>
    <t>Immobilisations corporelles</t>
  </si>
  <si>
    <t>Autres immobilisations corporelles</t>
  </si>
  <si>
    <t>Chapitre 23</t>
  </si>
  <si>
    <t>Immobilisations en cours</t>
  </si>
  <si>
    <t>Résultat d'investissement reporté</t>
  </si>
  <si>
    <t>Chapitre 40</t>
  </si>
  <si>
    <t>Chapitre 41</t>
  </si>
  <si>
    <t>Opérations patrimoniales (Op ordre à l'intérieur de la section)</t>
  </si>
  <si>
    <t>Emprunts et dettes assimilées</t>
  </si>
  <si>
    <t>Opérations patrimoniales</t>
  </si>
  <si>
    <t>Total dépenses d'investissement</t>
  </si>
  <si>
    <t>TOTAL DEPENSES D'INVESTISSEMENT</t>
  </si>
  <si>
    <t>Total recettes de fonctionnement</t>
  </si>
  <si>
    <t>Total recettes d'investissement</t>
  </si>
  <si>
    <t>TOTAL RECETTES DE FONCTIONNEMENT</t>
  </si>
  <si>
    <t>Dotations, fonds divers et réserves</t>
  </si>
  <si>
    <t>Chapitre 13</t>
  </si>
  <si>
    <t>Subventions d'investissement</t>
  </si>
  <si>
    <t xml:space="preserve">Evolution des recettes </t>
  </si>
  <si>
    <t>Chapitre 16</t>
  </si>
  <si>
    <t>Virement de la section de fonctionnement</t>
  </si>
  <si>
    <t>Fonctionnement</t>
  </si>
  <si>
    <t>Résultat antérieur reporté</t>
  </si>
  <si>
    <t>Total dépenses</t>
  </si>
  <si>
    <t>Excédent reporté</t>
  </si>
  <si>
    <t>Total recettes</t>
  </si>
  <si>
    <t>Excédent / Déficit</t>
  </si>
  <si>
    <t>Investissement</t>
  </si>
  <si>
    <t>Résultat d'exploitation (résultat de clôture)</t>
  </si>
  <si>
    <t>Evolution</t>
  </si>
  <si>
    <t>Alimentation</t>
  </si>
  <si>
    <t>Personnel affecté par la collectivité de rattachement</t>
  </si>
  <si>
    <t>Redevances et droits des services périscolaires</t>
  </si>
  <si>
    <t>Communes</t>
  </si>
  <si>
    <t>Matériel de bureau et matériel informatique</t>
  </si>
  <si>
    <t>Concessions et droits similaires, brevets, licences, marques</t>
  </si>
  <si>
    <t>CA 2021</t>
  </si>
  <si>
    <t>BP 2022</t>
  </si>
  <si>
    <t>Fournitures d'entretien et de petit équipement</t>
  </si>
  <si>
    <t>Fournitures scolaires</t>
  </si>
  <si>
    <t>Autres matières et fournitures</t>
  </si>
  <si>
    <t>Autres bien mobiliers</t>
  </si>
  <si>
    <t>Déplacements, missions et réceptions</t>
  </si>
  <si>
    <t>Frais d'affranchissement</t>
  </si>
  <si>
    <t>Total dépenses de gestion de services</t>
  </si>
  <si>
    <t>Intérêts réglés à l'échéance</t>
  </si>
  <si>
    <t>Chapitre 43</t>
  </si>
  <si>
    <t>Opérations d'ordre à l'intérieur de la section</t>
  </si>
  <si>
    <t>Déficit de fonctionnement reporté de 2013</t>
  </si>
  <si>
    <t>Transports de biens et transports collectifs</t>
  </si>
  <si>
    <t>Autres services extérieurs</t>
  </si>
  <si>
    <t>Autres fournitures non stockées</t>
  </si>
  <si>
    <t>Autres frais divers</t>
  </si>
  <si>
    <t>Services bancaires et assimilés</t>
  </si>
  <si>
    <t>Dotations aux amort. des immos incorporelles</t>
  </si>
  <si>
    <t>Budget annexe - Caisse des écoles</t>
  </si>
  <si>
    <t>Atténuations de charges</t>
  </si>
  <si>
    <t>Autres attributions et participations</t>
  </si>
  <si>
    <t>Total recettes de gestion des services</t>
  </si>
  <si>
    <t>Redevances et droits des services périscolaires par d'autres redevables</t>
  </si>
  <si>
    <t>Opérations d'odre à l'intérieur de la section</t>
  </si>
  <si>
    <t>Produits des services, du domaine et ventes</t>
  </si>
  <si>
    <t>Dotations, subventions et participations</t>
  </si>
  <si>
    <t>Immobilisations incorporelles</t>
  </si>
  <si>
    <t>Compte 204</t>
  </si>
  <si>
    <t xml:space="preserve">Subventions d'équipement versées </t>
  </si>
  <si>
    <t>Chapitre 22</t>
  </si>
  <si>
    <t>Immobilisations reçues en affectation</t>
  </si>
  <si>
    <t>Total des dépenses d'équipement</t>
  </si>
  <si>
    <t>Emprunts en euros</t>
  </si>
  <si>
    <t>Subventions d'équipements versés</t>
  </si>
  <si>
    <t>Frais d'études, de recherche, de développement et frais d'insertion</t>
  </si>
  <si>
    <t>Mobilier</t>
  </si>
  <si>
    <t>Chapitre  21</t>
  </si>
  <si>
    <t>Total recettes d'équipement</t>
  </si>
  <si>
    <t>Chapitre 10</t>
  </si>
  <si>
    <t>FCTVA</t>
  </si>
  <si>
    <t>Etat et établissements nationaux</t>
  </si>
  <si>
    <t>2018 et 2020 : Concessions et droits similaires, brevets, licences, marques</t>
  </si>
  <si>
    <t>Restes à réaliser</t>
  </si>
  <si>
    <t>Caisse des écoles - Section d'investissement</t>
  </si>
  <si>
    <t>Caisse des écoles - Section de fonctionnement</t>
  </si>
  <si>
    <t>Caisse des écoles - Dépenses de fonctionnement</t>
  </si>
  <si>
    <t>Caisse des écoles - Recettes de fonctionnement</t>
  </si>
  <si>
    <t>Caisse des écoles - Dépenses d'investissement</t>
  </si>
  <si>
    <t>Caisse des écoles - Recettes d'investissement</t>
  </si>
  <si>
    <t>Fonds de roulement</t>
  </si>
  <si>
    <t>&lt;</t>
  </si>
  <si>
    <t>Immobilisations corporelles (sauf opérations)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</si>
</sst>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\ _€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rgb="FFFFFF00"/>
      <name val="Arial Narrow"/>
      <family val="2"/>
    </font>
    <font>
      <i/>
      <sz val="11"/>
      <color theme="1"/>
      <name val="Arial Narrow"/>
      <family val="2"/>
    </font>
    <font>
      <i/>
      <sz val="10"/>
      <color rgb="FF009900"/>
      <name val="Arial Narrow"/>
      <family val="2"/>
    </font>
    <font>
      <b/>
      <sz val="16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0"/>
      <color theme="1"/>
      <name val="Arial Narrow"/>
      <family val="2"/>
    </font>
    <font>
      <b/>
      <sz val="14"/>
      <color rgb="FFFFFF00"/>
      <name val="Arial Narrow"/>
      <family val="2"/>
    </font>
    <font>
      <b/>
      <sz val="12"/>
      <color theme="1"/>
      <name val="Arial Narrow"/>
      <family val="2"/>
    </font>
    <font>
      <i/>
      <sz val="9"/>
      <color theme="1"/>
      <name val="Calibri"/>
      <family val="2"/>
      <scheme val="minor"/>
    </font>
    <font>
      <sz val="10"/>
      <name val="Arial Narrow"/>
      <family val="2"/>
    </font>
    <font>
      <sz val="11"/>
      <color rgb="FF009900"/>
      <name val="Arial Narrow"/>
      <family val="2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164" fontId="1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1" fillId="4" borderId="3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164" fontId="1" fillId="0" borderId="9" xfId="0" applyNumberFormat="1" applyFont="1" applyBorder="1" applyAlignment="1">
      <alignment horizontal="right" vertical="center"/>
    </xf>
    <xf numFmtId="164" fontId="1" fillId="0" borderId="10" xfId="0" applyNumberFormat="1" applyFont="1" applyBorder="1" applyAlignment="1">
      <alignment horizontal="right" vertical="center"/>
    </xf>
    <xf numFmtId="164" fontId="1" fillId="0" borderId="11" xfId="0" applyNumberFormat="1" applyFont="1" applyBorder="1" applyAlignment="1">
      <alignment horizontal="right" vertical="center"/>
    </xf>
    <xf numFmtId="164" fontId="1" fillId="0" borderId="12" xfId="0" applyNumberFormat="1" applyFont="1" applyBorder="1" applyAlignment="1">
      <alignment horizontal="right" vertical="center"/>
    </xf>
    <xf numFmtId="164" fontId="1" fillId="0" borderId="13" xfId="0" applyNumberFormat="1" applyFont="1" applyBorder="1" applyAlignment="1">
      <alignment horizontal="right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4" fontId="1" fillId="2" borderId="9" xfId="0" applyNumberFormat="1" applyFont="1" applyFill="1" applyBorder="1" applyAlignment="1">
      <alignment horizontal="right" vertical="center"/>
    </xf>
    <xf numFmtId="4" fontId="1" fillId="2" borderId="11" xfId="0" applyNumberFormat="1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  <xf numFmtId="164" fontId="1" fillId="0" borderId="4" xfId="0" applyNumberFormat="1" applyFont="1" applyBorder="1" applyAlignment="1">
      <alignment horizontal="left" vertical="center" wrapText="1"/>
    </xf>
    <xf numFmtId="164" fontId="1" fillId="0" borderId="5" xfId="0" applyNumberFormat="1" applyFont="1" applyBorder="1" applyAlignment="1">
      <alignment horizontal="left" vertical="center" wrapText="1"/>
    </xf>
    <xf numFmtId="164" fontId="1" fillId="0" borderId="6" xfId="0" applyNumberFormat="1" applyFont="1" applyBorder="1" applyAlignment="1">
      <alignment horizontal="right" vertical="center"/>
    </xf>
    <xf numFmtId="164" fontId="1" fillId="0" borderId="7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right" vertical="center"/>
    </xf>
    <xf numFmtId="4" fontId="1" fillId="2" borderId="6" xfId="0" applyNumberFormat="1" applyFont="1" applyFill="1" applyBorder="1" applyAlignment="1">
      <alignment horizontal="right" vertical="center"/>
    </xf>
    <xf numFmtId="164" fontId="1" fillId="0" borderId="3" xfId="0" applyNumberFormat="1" applyFont="1" applyBorder="1" applyAlignment="1">
      <alignment horizontal="left" vertical="center" wrapText="1"/>
    </xf>
    <xf numFmtId="164" fontId="5" fillId="0" borderId="3" xfId="0" applyNumberFormat="1" applyFont="1" applyBorder="1" applyAlignment="1">
      <alignment horizontal="left" vertical="center" wrapText="1"/>
    </xf>
    <xf numFmtId="164" fontId="5" fillId="0" borderId="5" xfId="0" applyNumberFormat="1" applyFont="1" applyBorder="1" applyAlignment="1">
      <alignment horizontal="left" vertical="center" wrapText="1"/>
    </xf>
    <xf numFmtId="164" fontId="7" fillId="0" borderId="3" xfId="0" applyNumberFormat="1" applyFont="1" applyBorder="1" applyAlignment="1">
      <alignment horizontal="left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164" fontId="1" fillId="0" borderId="14" xfId="0" applyNumberFormat="1" applyFont="1" applyBorder="1" applyAlignment="1">
      <alignment horizontal="right" vertical="center"/>
    </xf>
    <xf numFmtId="164" fontId="1" fillId="0" borderId="15" xfId="0" applyNumberFormat="1" applyFont="1" applyBorder="1" applyAlignment="1">
      <alignment horizontal="right" vertical="center"/>
    </xf>
    <xf numFmtId="164" fontId="1" fillId="0" borderId="16" xfId="0" applyNumberFormat="1" applyFont="1" applyBorder="1" applyAlignment="1">
      <alignment horizontal="right" vertical="center"/>
    </xf>
    <xf numFmtId="4" fontId="1" fillId="2" borderId="14" xfId="0" applyNumberFormat="1" applyFont="1" applyFill="1" applyBorder="1" applyAlignment="1">
      <alignment horizontal="right" vertical="center"/>
    </xf>
    <xf numFmtId="164" fontId="7" fillId="0" borderId="2" xfId="0" applyNumberFormat="1" applyFont="1" applyBorder="1" applyAlignment="1">
      <alignment horizontal="left" vertical="center" wrapText="1"/>
    </xf>
    <xf numFmtId="164" fontId="2" fillId="5" borderId="14" xfId="0" applyNumberFormat="1" applyFont="1" applyFill="1" applyBorder="1" applyAlignment="1">
      <alignment horizontal="right" vertical="center"/>
    </xf>
    <xf numFmtId="164" fontId="2" fillId="5" borderId="15" xfId="0" applyNumberFormat="1" applyFont="1" applyFill="1" applyBorder="1" applyAlignment="1">
      <alignment horizontal="right" vertical="center"/>
    </xf>
    <xf numFmtId="164" fontId="2" fillId="5" borderId="16" xfId="0" applyNumberFormat="1" applyFont="1" applyFill="1" applyBorder="1" applyAlignment="1">
      <alignment horizontal="right" vertical="center"/>
    </xf>
    <xf numFmtId="4" fontId="2" fillId="2" borderId="14" xfId="0" applyNumberFormat="1" applyFont="1" applyFill="1" applyBorder="1" applyAlignment="1">
      <alignment horizontal="right" vertical="center"/>
    </xf>
    <xf numFmtId="164" fontId="8" fillId="5" borderId="2" xfId="0" applyNumberFormat="1" applyFont="1" applyFill="1" applyBorder="1" applyAlignment="1">
      <alignment horizontal="left" vertical="center" wrapText="1"/>
    </xf>
    <xf numFmtId="164" fontId="2" fillId="4" borderId="0" xfId="0" applyNumberFormat="1" applyFont="1" applyFill="1" applyAlignment="1">
      <alignment vertical="center"/>
    </xf>
    <xf numFmtId="0" fontId="2" fillId="4" borderId="0" xfId="0" applyFont="1" applyFill="1" applyAlignment="1">
      <alignment vertical="center"/>
    </xf>
    <xf numFmtId="2" fontId="2" fillId="4" borderId="0" xfId="0" applyNumberFormat="1" applyFont="1" applyFill="1" applyAlignment="1">
      <alignment vertical="center"/>
    </xf>
    <xf numFmtId="4" fontId="2" fillId="4" borderId="0" xfId="0" applyNumberFormat="1" applyFont="1" applyFill="1" applyAlignment="1">
      <alignment vertical="center"/>
    </xf>
    <xf numFmtId="0" fontId="2" fillId="0" borderId="0" xfId="0" applyFont="1" applyAlignment="1">
      <alignment horizontal="right" vertical="center" wrapText="1"/>
    </xf>
    <xf numFmtId="164" fontId="9" fillId="0" borderId="4" xfId="0" applyNumberFormat="1" applyFont="1" applyBorder="1" applyAlignment="1">
      <alignment horizontal="left" vertical="center" wrapText="1"/>
    </xf>
    <xf numFmtId="0" fontId="10" fillId="3" borderId="14" xfId="0" applyFont="1" applyFill="1" applyBorder="1" applyAlignment="1">
      <alignment horizontal="center" vertical="center"/>
    </xf>
    <xf numFmtId="164" fontId="11" fillId="5" borderId="2" xfId="0" applyNumberFormat="1" applyFont="1" applyFill="1" applyBorder="1" applyAlignment="1">
      <alignment horizontal="right" vertical="center"/>
    </xf>
    <xf numFmtId="164" fontId="11" fillId="5" borderId="16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4" fontId="11" fillId="2" borderId="14" xfId="0" applyNumberFormat="1" applyFont="1" applyFill="1" applyBorder="1" applyAlignment="1">
      <alignment horizontal="right" vertical="center"/>
    </xf>
    <xf numFmtId="164" fontId="11" fillId="5" borderId="15" xfId="0" applyNumberFormat="1" applyFont="1" applyFill="1" applyBorder="1" applyAlignment="1">
      <alignment horizontal="right" vertical="center"/>
    </xf>
    <xf numFmtId="0" fontId="12" fillId="0" borderId="0" xfId="0" applyFont="1"/>
    <xf numFmtId="0" fontId="1" fillId="5" borderId="5" xfId="0" applyFont="1" applyFill="1" applyBorder="1" applyAlignment="1">
      <alignment vertical="center"/>
    </xf>
    <xf numFmtId="164" fontId="1" fillId="0" borderId="17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 vertical="center"/>
    </xf>
    <xf numFmtId="165" fontId="1" fillId="2" borderId="10" xfId="0" applyNumberFormat="1" applyFont="1" applyFill="1" applyBorder="1" applyAlignment="1">
      <alignment horizontal="right" vertical="center"/>
    </xf>
    <xf numFmtId="164" fontId="1" fillId="0" borderId="2" xfId="0" applyNumberFormat="1" applyFont="1" applyBorder="1" applyAlignment="1">
      <alignment horizontal="left" vertical="center" wrapText="1"/>
    </xf>
    <xf numFmtId="0" fontId="1" fillId="4" borderId="8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6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4" borderId="14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vertical="center" wrapText="1"/>
    </xf>
    <xf numFmtId="0" fontId="1" fillId="4" borderId="13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/>
    </xf>
    <xf numFmtId="164" fontId="13" fillId="0" borderId="3" xfId="0" applyNumberFormat="1" applyFont="1" applyBorder="1" applyAlignment="1">
      <alignment horizontal="left" vertical="center" wrapText="1"/>
    </xf>
    <xf numFmtId="0" fontId="1" fillId="4" borderId="20" xfId="0" applyFont="1" applyFill="1" applyBorder="1" applyAlignment="1">
      <alignment horizontal="center" vertical="center"/>
    </xf>
    <xf numFmtId="164" fontId="1" fillId="0" borderId="20" xfId="0" applyNumberFormat="1" applyFont="1" applyBorder="1" applyAlignment="1">
      <alignment horizontal="right" vertical="center"/>
    </xf>
    <xf numFmtId="164" fontId="1" fillId="0" borderId="22" xfId="0" applyNumberFormat="1" applyFont="1" applyBorder="1" applyAlignment="1">
      <alignment horizontal="right" vertical="center"/>
    </xf>
    <xf numFmtId="164" fontId="1" fillId="0" borderId="21" xfId="0" applyNumberFormat="1" applyFont="1" applyBorder="1" applyAlignment="1">
      <alignment horizontal="right" vertical="center"/>
    </xf>
    <xf numFmtId="4" fontId="1" fillId="2" borderId="20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5" fillId="0" borderId="0" xfId="0" applyFont="1"/>
    <xf numFmtId="4" fontId="2" fillId="0" borderId="0" xfId="0" applyNumberFormat="1" applyFont="1" applyAlignment="1">
      <alignment vertical="center"/>
    </xf>
    <xf numFmtId="164" fontId="13" fillId="0" borderId="5" xfId="0" applyNumberFormat="1" applyFont="1" applyBorder="1" applyAlignment="1">
      <alignment horizontal="left" vertical="center" wrapText="1"/>
    </xf>
    <xf numFmtId="164" fontId="1" fillId="0" borderId="23" xfId="0" applyNumberFormat="1" applyFont="1" applyBorder="1" applyAlignment="1">
      <alignment horizontal="left" vertical="center" wrapText="1"/>
    </xf>
    <xf numFmtId="0" fontId="1" fillId="4" borderId="23" xfId="0" applyFont="1" applyFill="1" applyBorder="1" applyAlignment="1">
      <alignment vertical="center"/>
    </xf>
    <xf numFmtId="164" fontId="1" fillId="0" borderId="24" xfId="0" applyNumberFormat="1" applyFont="1" applyBorder="1" applyAlignment="1">
      <alignment horizontal="right" vertical="center"/>
    </xf>
    <xf numFmtId="164" fontId="1" fillId="0" borderId="25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 wrapText="1"/>
    </xf>
    <xf numFmtId="0" fontId="1" fillId="4" borderId="26" xfId="0" applyFont="1" applyFill="1" applyBorder="1" applyAlignment="1">
      <alignment horizontal="center" vertical="center"/>
    </xf>
    <xf numFmtId="164" fontId="1" fillId="0" borderId="26" xfId="0" applyNumberFormat="1" applyFont="1" applyBorder="1" applyAlignment="1">
      <alignment horizontal="right" vertical="center"/>
    </xf>
    <xf numFmtId="4" fontId="1" fillId="2" borderId="26" xfId="0" applyNumberFormat="1" applyFont="1" applyFill="1" applyBorder="1" applyAlignment="1">
      <alignment horizontal="right" vertical="center"/>
    </xf>
    <xf numFmtId="0" fontId="4" fillId="4" borderId="4" xfId="0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0" fontId="2" fillId="5" borderId="5" xfId="0" applyFont="1" applyFill="1" applyBorder="1" applyAlignment="1">
      <alignment vertical="center"/>
    </xf>
    <xf numFmtId="0" fontId="2" fillId="5" borderId="23" xfId="0" applyFont="1" applyFill="1" applyBorder="1" applyAlignment="1">
      <alignment vertical="center"/>
    </xf>
    <xf numFmtId="164" fontId="1" fillId="7" borderId="1" xfId="0" applyNumberFormat="1" applyFont="1" applyFill="1" applyBorder="1" applyAlignment="1">
      <alignment horizontal="right" vertical="center"/>
    </xf>
    <xf numFmtId="164" fontId="1" fillId="7" borderId="10" xfId="0" applyNumberFormat="1" applyFont="1" applyFill="1" applyBorder="1" applyAlignment="1">
      <alignment horizontal="right" vertical="center"/>
    </xf>
    <xf numFmtId="164" fontId="1" fillId="7" borderId="4" xfId="0" applyNumberFormat="1" applyFont="1" applyFill="1" applyBorder="1" applyAlignment="1">
      <alignment horizontal="left" vertical="center" wrapText="1"/>
    </xf>
    <xf numFmtId="164" fontId="1" fillId="7" borderId="23" xfId="0" applyNumberFormat="1" applyFont="1" applyFill="1" applyBorder="1" applyAlignment="1">
      <alignment horizontal="left" vertical="center" wrapText="1"/>
    </xf>
    <xf numFmtId="164" fontId="1" fillId="8" borderId="11" xfId="0" applyNumberFormat="1" applyFont="1" applyFill="1" applyBorder="1" applyAlignment="1">
      <alignment horizontal="right" vertical="center"/>
    </xf>
    <xf numFmtId="164" fontId="1" fillId="8" borderId="12" xfId="0" applyNumberFormat="1" applyFont="1" applyFill="1" applyBorder="1" applyAlignment="1">
      <alignment horizontal="right" vertical="center"/>
    </xf>
    <xf numFmtId="164" fontId="1" fillId="8" borderId="13" xfId="0" applyNumberFormat="1" applyFont="1" applyFill="1" applyBorder="1" applyAlignment="1">
      <alignment horizontal="right" vertical="center"/>
    </xf>
    <xf numFmtId="164" fontId="1" fillId="8" borderId="5" xfId="0" applyNumberFormat="1" applyFont="1" applyFill="1" applyBorder="1" applyAlignment="1">
      <alignment horizontal="left" vertical="center" wrapText="1"/>
    </xf>
    <xf numFmtId="0" fontId="1" fillId="8" borderId="5" xfId="0" applyFont="1" applyFill="1" applyBorder="1" applyAlignment="1">
      <alignment vertical="center"/>
    </xf>
    <xf numFmtId="4" fontId="2" fillId="0" borderId="0" xfId="0" applyNumberFormat="1" applyFont="1" applyAlignment="1">
      <alignment horizontal="right" vertical="center"/>
    </xf>
    <xf numFmtId="0" fontId="2" fillId="8" borderId="5" xfId="0" applyFont="1" applyFill="1" applyBorder="1" applyAlignment="1">
      <alignment vertical="center"/>
    </xf>
    <xf numFmtId="164" fontId="2" fillId="0" borderId="0" xfId="0" applyNumberFormat="1" applyFont="1" applyAlignment="1">
      <alignment vertical="center"/>
    </xf>
    <xf numFmtId="164" fontId="12" fillId="0" borderId="0" xfId="0" applyNumberFormat="1" applyFont="1"/>
    <xf numFmtId="164" fontId="1" fillId="7" borderId="5" xfId="0" applyNumberFormat="1" applyFont="1" applyFill="1" applyBorder="1" applyAlignment="1">
      <alignment horizontal="left" vertical="center" wrapText="1"/>
    </xf>
    <xf numFmtId="164" fontId="2" fillId="7" borderId="9" xfId="0" applyNumberFormat="1" applyFont="1" applyFill="1" applyBorder="1" applyAlignment="1">
      <alignment horizontal="right" vertical="center"/>
    </xf>
    <xf numFmtId="164" fontId="2" fillId="7" borderId="1" xfId="0" applyNumberFormat="1" applyFont="1" applyFill="1" applyBorder="1" applyAlignment="1">
      <alignment horizontal="right" vertical="center"/>
    </xf>
    <xf numFmtId="164" fontId="2" fillId="7" borderId="10" xfId="0" applyNumberFormat="1" applyFont="1" applyFill="1" applyBorder="1" applyAlignment="1">
      <alignment horizontal="right" vertical="center"/>
    </xf>
    <xf numFmtId="164" fontId="2" fillId="7" borderId="20" xfId="0" applyNumberFormat="1" applyFont="1" applyFill="1" applyBorder="1" applyAlignment="1">
      <alignment horizontal="right" vertical="center"/>
    </xf>
    <xf numFmtId="164" fontId="2" fillId="7" borderId="22" xfId="0" applyNumberFormat="1" applyFont="1" applyFill="1" applyBorder="1" applyAlignment="1">
      <alignment horizontal="right" vertical="center"/>
    </xf>
    <xf numFmtId="164" fontId="2" fillId="7" borderId="28" xfId="0" applyNumberFormat="1" applyFont="1" applyFill="1" applyBorder="1" applyAlignment="1">
      <alignment horizontal="right" vertical="center"/>
    </xf>
    <xf numFmtId="164" fontId="2" fillId="7" borderId="21" xfId="0" applyNumberFormat="1" applyFont="1" applyFill="1" applyBorder="1" applyAlignment="1">
      <alignment horizontal="right" vertical="center"/>
    </xf>
    <xf numFmtId="164" fontId="2" fillId="7" borderId="11" xfId="0" applyNumberFormat="1" applyFont="1" applyFill="1" applyBorder="1" applyAlignment="1">
      <alignment horizontal="right" vertical="center"/>
    </xf>
    <xf numFmtId="164" fontId="2" fillId="7" borderId="12" xfId="0" applyNumberFormat="1" applyFont="1" applyFill="1" applyBorder="1" applyAlignment="1">
      <alignment horizontal="right" vertical="center"/>
    </xf>
    <xf numFmtId="164" fontId="2" fillId="7" borderId="13" xfId="0" applyNumberFormat="1" applyFont="1" applyFill="1" applyBorder="1" applyAlignment="1">
      <alignment horizontal="right" vertical="center"/>
    </xf>
    <xf numFmtId="164" fontId="2" fillId="8" borderId="11" xfId="0" applyNumberFormat="1" applyFont="1" applyFill="1" applyBorder="1" applyAlignment="1">
      <alignment horizontal="right" vertical="center"/>
    </xf>
    <xf numFmtId="164" fontId="2" fillId="8" borderId="12" xfId="0" applyNumberFormat="1" applyFont="1" applyFill="1" applyBorder="1" applyAlignment="1">
      <alignment horizontal="right" vertical="center"/>
    </xf>
    <xf numFmtId="164" fontId="2" fillId="8" borderId="13" xfId="0" applyNumberFormat="1" applyFont="1" applyFill="1" applyBorder="1" applyAlignment="1">
      <alignment horizontal="right" vertical="center"/>
    </xf>
    <xf numFmtId="10" fontId="1" fillId="0" borderId="0" xfId="0" applyNumberFormat="1" applyFont="1" applyAlignment="1">
      <alignment vertical="center"/>
    </xf>
    <xf numFmtId="0" fontId="1" fillId="0" borderId="29" xfId="0" applyFont="1" applyBorder="1" applyAlignment="1">
      <alignment vertical="center" wrapText="1"/>
    </xf>
    <xf numFmtId="0" fontId="3" fillId="3" borderId="30" xfId="0" applyFont="1" applyFill="1" applyBorder="1" applyAlignment="1">
      <alignment horizontal="center" vertical="center"/>
    </xf>
    <xf numFmtId="164" fontId="1" fillId="0" borderId="31" xfId="0" applyNumberFormat="1" applyFont="1" applyBorder="1" applyAlignment="1">
      <alignment horizontal="right" vertical="center"/>
    </xf>
    <xf numFmtId="164" fontId="1" fillId="0" borderId="32" xfId="0" applyNumberFormat="1" applyFont="1" applyBorder="1" applyAlignment="1">
      <alignment horizontal="right" vertical="center"/>
    </xf>
    <xf numFmtId="164" fontId="1" fillId="0" borderId="33" xfId="0" applyNumberFormat="1" applyFont="1" applyBorder="1" applyAlignment="1">
      <alignment horizontal="right" vertical="center"/>
    </xf>
    <xf numFmtId="164" fontId="1" fillId="0" borderId="34" xfId="0" applyNumberFormat="1" applyFont="1" applyBorder="1" applyAlignment="1">
      <alignment horizontal="right" vertical="center"/>
    </xf>
    <xf numFmtId="164" fontId="1" fillId="0" borderId="30" xfId="0" applyNumberFormat="1" applyFont="1" applyBorder="1" applyAlignment="1">
      <alignment horizontal="right" vertical="center"/>
    </xf>
    <xf numFmtId="164" fontId="2" fillId="5" borderId="30" xfId="0" applyNumberFormat="1" applyFont="1" applyFill="1" applyBorder="1" applyAlignment="1">
      <alignment horizontal="right" vertical="center"/>
    </xf>
    <xf numFmtId="164" fontId="1" fillId="0" borderId="35" xfId="0" applyNumberFormat="1" applyFont="1" applyBorder="1" applyAlignment="1">
      <alignment horizontal="right" vertical="center"/>
    </xf>
    <xf numFmtId="164" fontId="1" fillId="0" borderId="36" xfId="0" applyNumberFormat="1" applyFont="1" applyBorder="1" applyAlignment="1">
      <alignment horizontal="right" vertical="center"/>
    </xf>
    <xf numFmtId="164" fontId="1" fillId="0" borderId="38" xfId="0" applyNumberFormat="1" applyFont="1" applyBorder="1" applyAlignment="1">
      <alignment horizontal="right" vertical="center"/>
    </xf>
    <xf numFmtId="0" fontId="1" fillId="0" borderId="37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164" fontId="1" fillId="0" borderId="40" xfId="0" applyNumberFormat="1" applyFont="1" applyBorder="1" applyAlignment="1">
      <alignment horizontal="right" vertical="center"/>
    </xf>
    <xf numFmtId="164" fontId="1" fillId="0" borderId="29" xfId="0" applyNumberFormat="1" applyFont="1" applyBorder="1" applyAlignment="1">
      <alignment horizontal="right" vertical="center"/>
    </xf>
    <xf numFmtId="164" fontId="1" fillId="0" borderId="41" xfId="0" applyNumberFormat="1" applyFont="1" applyBorder="1" applyAlignment="1">
      <alignment horizontal="right" vertical="center"/>
    </xf>
    <xf numFmtId="164" fontId="1" fillId="0" borderId="28" xfId="0" applyNumberFormat="1" applyFont="1" applyBorder="1" applyAlignment="1">
      <alignment horizontal="right" vertical="center"/>
    </xf>
    <xf numFmtId="164" fontId="1" fillId="0" borderId="39" xfId="0" applyNumberFormat="1" applyFont="1" applyBorder="1" applyAlignment="1">
      <alignment vertical="center"/>
    </xf>
    <xf numFmtId="4" fontId="1" fillId="0" borderId="39" xfId="0" applyNumberFormat="1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4" fontId="1" fillId="0" borderId="42" xfId="0" applyNumberFormat="1" applyFont="1" applyBorder="1" applyAlignment="1">
      <alignment vertical="center"/>
    </xf>
    <xf numFmtId="164" fontId="11" fillId="5" borderId="30" xfId="0" applyNumberFormat="1" applyFont="1" applyFill="1" applyBorder="1" applyAlignment="1">
      <alignment horizontal="right" vertical="center"/>
    </xf>
    <xf numFmtId="0" fontId="1" fillId="4" borderId="25" xfId="0" applyFont="1" applyFill="1" applyBorder="1" applyAlignment="1">
      <alignment vertical="center"/>
    </xf>
    <xf numFmtId="164" fontId="1" fillId="0" borderId="43" xfId="0" applyNumberFormat="1" applyFont="1" applyBorder="1" applyAlignment="1">
      <alignment horizontal="right" vertical="center"/>
    </xf>
    <xf numFmtId="0" fontId="1" fillId="0" borderId="39" xfId="0" applyFont="1" applyBorder="1" applyAlignment="1">
      <alignment vertical="center"/>
    </xf>
    <xf numFmtId="164" fontId="1" fillId="0" borderId="44" xfId="0" applyNumberFormat="1" applyFont="1" applyBorder="1" applyAlignment="1">
      <alignment horizontal="right" vertical="center"/>
    </xf>
    <xf numFmtId="0" fontId="3" fillId="3" borderId="19" xfId="0" applyFont="1" applyFill="1" applyBorder="1" applyAlignment="1">
      <alignment horizontal="center" vertical="center"/>
    </xf>
    <xf numFmtId="164" fontId="1" fillId="0" borderId="19" xfId="0" applyNumberFormat="1" applyFont="1" applyBorder="1" applyAlignment="1">
      <alignment horizontal="right" vertical="center"/>
    </xf>
    <xf numFmtId="164" fontId="5" fillId="0" borderId="2" xfId="0" applyNumberFormat="1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vertical="center"/>
    </xf>
    <xf numFmtId="4" fontId="1" fillId="0" borderId="45" xfId="0" applyNumberFormat="1" applyFont="1" applyBorder="1" applyAlignment="1">
      <alignment vertical="center"/>
    </xf>
    <xf numFmtId="0" fontId="1" fillId="4" borderId="21" xfId="0" applyFont="1" applyFill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164" fontId="1" fillId="0" borderId="46" xfId="0" applyNumberFormat="1" applyFont="1" applyBorder="1" applyAlignment="1">
      <alignment horizontal="right" vertical="center"/>
    </xf>
    <xf numFmtId="164" fontId="1" fillId="0" borderId="47" xfId="0" applyNumberFormat="1" applyFont="1" applyBorder="1" applyAlignment="1">
      <alignment horizontal="right" vertical="center"/>
    </xf>
    <xf numFmtId="0" fontId="1" fillId="4" borderId="16" xfId="0" applyFont="1" applyFill="1" applyBorder="1" applyAlignment="1">
      <alignment vertical="center"/>
    </xf>
    <xf numFmtId="0" fontId="1" fillId="4" borderId="48" xfId="0" applyFont="1" applyFill="1" applyBorder="1" applyAlignment="1">
      <alignment horizontal="center" vertical="center"/>
    </xf>
    <xf numFmtId="0" fontId="1" fillId="4" borderId="49" xfId="0" applyFont="1" applyFill="1" applyBorder="1" applyAlignment="1">
      <alignment vertical="center" wrapText="1"/>
    </xf>
    <xf numFmtId="164" fontId="1" fillId="0" borderId="48" xfId="0" applyNumberFormat="1" applyFont="1" applyBorder="1" applyAlignment="1">
      <alignment horizontal="right" vertical="center"/>
    </xf>
    <xf numFmtId="164" fontId="1" fillId="0" borderId="49" xfId="0" applyNumberFormat="1" applyFont="1" applyBorder="1" applyAlignment="1">
      <alignment horizontal="right" vertical="center"/>
    </xf>
    <xf numFmtId="4" fontId="1" fillId="2" borderId="48" xfId="0" applyNumberFormat="1" applyFont="1" applyFill="1" applyBorder="1" applyAlignment="1">
      <alignment horizontal="right" vertical="center"/>
    </xf>
    <xf numFmtId="164" fontId="5" fillId="0" borderId="37" xfId="0" applyNumberFormat="1" applyFont="1" applyBorder="1" applyAlignment="1">
      <alignment horizontal="left" vertical="center" wrapText="1"/>
    </xf>
    <xf numFmtId="0" fontId="1" fillId="4" borderId="18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 wrapText="1"/>
    </xf>
    <xf numFmtId="0" fontId="1" fillId="4" borderId="50" xfId="0" applyFont="1" applyFill="1" applyBorder="1" applyAlignment="1">
      <alignment horizontal="center" vertical="center"/>
    </xf>
    <xf numFmtId="0" fontId="1" fillId="4" borderId="51" xfId="0" applyFont="1" applyFill="1" applyBorder="1" applyAlignment="1">
      <alignment vertical="center" wrapText="1"/>
    </xf>
    <xf numFmtId="164" fontId="1" fillId="0" borderId="50" xfId="0" applyNumberFormat="1" applyFont="1" applyBorder="1" applyAlignment="1">
      <alignment horizontal="right" vertical="center"/>
    </xf>
    <xf numFmtId="164" fontId="1" fillId="0" borderId="51" xfId="0" applyNumberFormat="1" applyFont="1" applyBorder="1" applyAlignment="1">
      <alignment horizontal="right" vertical="center"/>
    </xf>
    <xf numFmtId="4" fontId="1" fillId="2" borderId="50" xfId="0" applyNumberFormat="1" applyFont="1" applyFill="1" applyBorder="1" applyAlignment="1">
      <alignment horizontal="right" vertical="center"/>
    </xf>
    <xf numFmtId="164" fontId="1" fillId="0" borderId="52" xfId="0" applyNumberFormat="1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left" vertical="center" wrapText="1"/>
    </xf>
    <xf numFmtId="164" fontId="14" fillId="0" borderId="2" xfId="0" applyNumberFormat="1" applyFont="1" applyBorder="1" applyAlignment="1">
      <alignment horizontal="left" vertical="center" wrapText="1"/>
    </xf>
    <xf numFmtId="2" fontId="1" fillId="0" borderId="0" xfId="0" applyNumberFormat="1" applyFont="1" applyAlignment="1">
      <alignment vertical="center"/>
    </xf>
    <xf numFmtId="0" fontId="2" fillId="4" borderId="2" xfId="0" applyFont="1" applyFill="1" applyBorder="1" applyAlignment="1">
      <alignment vertical="center"/>
    </xf>
    <xf numFmtId="164" fontId="2" fillId="0" borderId="14" xfId="0" applyNumberFormat="1" applyFont="1" applyBorder="1" applyAlignment="1">
      <alignment horizontal="right" vertical="center"/>
    </xf>
    <xf numFmtId="164" fontId="2" fillId="0" borderId="15" xfId="0" applyNumberFormat="1" applyFont="1" applyBorder="1" applyAlignment="1">
      <alignment horizontal="right" vertical="center"/>
    </xf>
    <xf numFmtId="164" fontId="2" fillId="0" borderId="16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horizontal="left" vertical="center" wrapText="1"/>
    </xf>
    <xf numFmtId="3" fontId="1" fillId="0" borderId="27" xfId="0" applyNumberFormat="1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horizontal="left" vertical="center" wrapText="1"/>
    </xf>
    <xf numFmtId="3" fontId="1" fillId="0" borderId="23" xfId="0" applyNumberFormat="1" applyFont="1" applyBorder="1" applyAlignment="1">
      <alignment horizontal="left" vertical="center" wrapText="1"/>
    </xf>
    <xf numFmtId="3" fontId="1" fillId="0" borderId="5" xfId="0" applyNumberFormat="1" applyFont="1" applyBorder="1" applyAlignment="1">
      <alignment horizontal="left" vertical="center" wrapText="1"/>
    </xf>
    <xf numFmtId="164" fontId="7" fillId="0" borderId="16" xfId="0" applyNumberFormat="1" applyFont="1" applyBorder="1" applyAlignment="1">
      <alignment horizontal="right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 wrapText="1"/>
    </xf>
    <xf numFmtId="0" fontId="1" fillId="6" borderId="19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  <color rgb="FF0033CC"/>
      <color rgb="FF33CC33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  <pageSetUpPr fitToPage="1"/>
  </sheetPr>
  <dimension ref="A1:AQ36"/>
  <sheetViews>
    <sheetView tabSelected="1" workbookViewId="0">
      <selection activeCell="G23" sqref="G23"/>
    </sheetView>
  </sheetViews>
  <sheetFormatPr baseColWidth="10" defaultRowHeight="14.4" x14ac:dyDescent="0.3"/>
  <cols>
    <col min="1" max="1" width="44.6640625" customWidth="1"/>
    <col min="2" max="2" width="1.109375" customWidth="1"/>
    <col min="3" max="3" width="12.88671875" customWidth="1"/>
    <col min="9" max="10" width="13.44140625" customWidth="1"/>
    <col min="11" max="11" width="15.5546875" customWidth="1"/>
    <col min="12" max="12" width="1.5546875" customWidth="1"/>
    <col min="14" max="14" width="12.5546875" customWidth="1"/>
    <col min="15" max="15" width="12.6640625" customWidth="1"/>
    <col min="18" max="18" width="14" customWidth="1"/>
    <col min="19" max="19" width="14.109375" customWidth="1"/>
    <col min="20" max="20" width="13.33203125" customWidth="1"/>
    <col min="21" max="21" width="14.44140625" customWidth="1"/>
    <col min="22" max="22" width="0.88671875" customWidth="1"/>
    <col min="23" max="23" width="31.44140625" customWidth="1"/>
  </cols>
  <sheetData>
    <row r="1" spans="1:43" ht="20.399999999999999" x14ac:dyDescent="0.3">
      <c r="A1" s="9" t="s">
        <v>120</v>
      </c>
      <c r="B1" s="9"/>
      <c r="C1" s="6"/>
      <c r="D1" s="6"/>
      <c r="E1" s="6"/>
      <c r="F1" s="6"/>
      <c r="G1" s="6"/>
      <c r="H1" s="6"/>
      <c r="I1" s="6"/>
      <c r="J1" s="6"/>
      <c r="K1" s="6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43" ht="18" customHeight="1" thickBot="1" x14ac:dyDescent="0.35">
      <c r="A2" s="8"/>
      <c r="B2" s="8"/>
      <c r="C2" s="3"/>
      <c r="D2" s="2"/>
      <c r="E2" s="2"/>
      <c r="F2" s="2"/>
      <c r="G2" s="2"/>
      <c r="H2" s="2"/>
      <c r="I2" s="2"/>
      <c r="J2" s="2"/>
      <c r="K2" s="2"/>
      <c r="L2" s="2"/>
      <c r="M2" s="3" t="s">
        <v>94</v>
      </c>
      <c r="N2" s="2"/>
      <c r="O2" s="2"/>
      <c r="P2" s="2"/>
      <c r="Q2" s="2"/>
      <c r="R2" s="2"/>
      <c r="S2" s="2"/>
      <c r="T2" s="2"/>
      <c r="U2" s="2"/>
      <c r="V2" s="2"/>
      <c r="W2" s="2"/>
    </row>
    <row r="3" spans="1:43" ht="16.2" thickBot="1" x14ac:dyDescent="0.35">
      <c r="A3" s="8"/>
      <c r="B3" s="2"/>
      <c r="C3" s="17" t="s">
        <v>0</v>
      </c>
      <c r="D3" s="18" t="s">
        <v>1</v>
      </c>
      <c r="E3" s="18" t="s">
        <v>2</v>
      </c>
      <c r="F3" s="18" t="s">
        <v>3</v>
      </c>
      <c r="G3" s="18" t="s">
        <v>4</v>
      </c>
      <c r="H3" s="18" t="s">
        <v>5</v>
      </c>
      <c r="I3" s="18" t="s">
        <v>6</v>
      </c>
      <c r="J3" s="18" t="s">
        <v>101</v>
      </c>
      <c r="K3" s="19" t="s">
        <v>102</v>
      </c>
      <c r="L3" s="2"/>
      <c r="M3" s="17" t="s">
        <v>0</v>
      </c>
      <c r="N3" s="18" t="s">
        <v>1</v>
      </c>
      <c r="O3" s="18" t="s">
        <v>2</v>
      </c>
      <c r="P3" s="18" t="s">
        <v>3</v>
      </c>
      <c r="Q3" s="18" t="s">
        <v>4</v>
      </c>
      <c r="R3" s="18" t="s">
        <v>5</v>
      </c>
      <c r="S3" s="18" t="s">
        <v>6</v>
      </c>
      <c r="T3" s="18" t="s">
        <v>7</v>
      </c>
      <c r="U3" s="19" t="s">
        <v>9</v>
      </c>
      <c r="V3" s="2"/>
      <c r="W3" s="22" t="s">
        <v>12</v>
      </c>
    </row>
    <row r="4" spans="1:43" ht="18.75" customHeight="1" thickBot="1" x14ac:dyDescent="0.35">
      <c r="A4" s="8" t="s">
        <v>86</v>
      </c>
      <c r="B4" s="8"/>
      <c r="C4" s="109"/>
      <c r="D4" s="84"/>
      <c r="E4" s="84"/>
      <c r="F4" s="84"/>
      <c r="G4" s="84"/>
      <c r="H4" s="84"/>
      <c r="I4" s="84"/>
      <c r="J4" s="84"/>
      <c r="K4" s="84"/>
      <c r="L4" s="84"/>
      <c r="M4" s="6"/>
      <c r="N4" s="84"/>
      <c r="O4" s="84"/>
      <c r="P4" s="84"/>
      <c r="Q4" s="84"/>
      <c r="R4" s="84"/>
      <c r="S4" s="84"/>
      <c r="T4" s="84"/>
      <c r="U4" s="84"/>
      <c r="V4" s="111">
        <f>L4-D4</f>
        <v>0</v>
      </c>
      <c r="W4" s="2"/>
      <c r="X4" s="2"/>
      <c r="Y4" s="2"/>
      <c r="Z4" s="2"/>
      <c r="AA4" s="2"/>
      <c r="AB4" s="2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3" x14ac:dyDescent="0.3">
      <c r="A5" s="10" t="s">
        <v>39</v>
      </c>
      <c r="B5" s="2"/>
      <c r="C5" s="25">
        <f>Fonctionnement!C14</f>
        <v>332655.68</v>
      </c>
      <c r="D5" s="26">
        <f>Fonctionnement!D14</f>
        <v>370041.83999999997</v>
      </c>
      <c r="E5" s="26">
        <f>Fonctionnement!E14</f>
        <v>101228.29000000002</v>
      </c>
      <c r="F5" s="26">
        <f>Fonctionnement!F14</f>
        <v>105373.03999999998</v>
      </c>
      <c r="G5" s="26">
        <f>Fonctionnement!G14</f>
        <v>131820.13999999998</v>
      </c>
      <c r="H5" s="26">
        <f>Fonctionnement!H14</f>
        <v>91492.190000000017</v>
      </c>
      <c r="I5" s="26">
        <f>Fonctionnement!I14</f>
        <v>58654.429999999993</v>
      </c>
      <c r="J5" s="26">
        <f>Fonctionnement!J14</f>
        <v>73341.209999999992</v>
      </c>
      <c r="K5" s="27">
        <f>Fonctionnement!K14</f>
        <v>93197</v>
      </c>
      <c r="L5" s="2"/>
      <c r="M5" s="28"/>
      <c r="N5" s="26">
        <f t="shared" ref="N5:T11" si="0">D5-C5</f>
        <v>37386.159999999974</v>
      </c>
      <c r="O5" s="26">
        <f t="shared" si="0"/>
        <v>-268813.54999999993</v>
      </c>
      <c r="P5" s="26">
        <f t="shared" si="0"/>
        <v>4144.7499999999563</v>
      </c>
      <c r="Q5" s="26">
        <f t="shared" si="0"/>
        <v>26447.100000000006</v>
      </c>
      <c r="R5" s="26">
        <f t="shared" si="0"/>
        <v>-40327.949999999968</v>
      </c>
      <c r="S5" s="26">
        <f>I5-H5</f>
        <v>-32837.760000000024</v>
      </c>
      <c r="T5" s="26">
        <f>J5-I5</f>
        <v>14686.779999999999</v>
      </c>
      <c r="U5" s="27">
        <f>J5-C5</f>
        <v>-259314.47</v>
      </c>
      <c r="V5" s="2"/>
      <c r="W5" s="29"/>
    </row>
    <row r="6" spans="1:43" x14ac:dyDescent="0.3">
      <c r="A6" s="96" t="s">
        <v>87</v>
      </c>
      <c r="B6" s="2"/>
      <c r="C6" s="12">
        <f>'Fonct. Dép.'!D53</f>
        <v>-75527.320000000007</v>
      </c>
      <c r="D6" s="7">
        <f>'Fonct. Dép.'!E53</f>
        <v>-316404.64</v>
      </c>
      <c r="E6" s="7">
        <f>'Fonct. Dép.'!F53</f>
        <v>-333894.75</v>
      </c>
      <c r="F6" s="7">
        <f>'Fonct. Dép.'!G53</f>
        <v>-291371.21999999997</v>
      </c>
      <c r="G6" s="7">
        <f>'Fonct. Dép.'!H53</f>
        <v>-293101.71999999997</v>
      </c>
      <c r="H6" s="7">
        <f>'Fonct. Dép.'!I53</f>
        <v>-336732.76</v>
      </c>
      <c r="I6" s="7">
        <f>'Fonct. Dép.'!J53</f>
        <v>-359733.05</v>
      </c>
      <c r="J6" s="7">
        <f>'Fonct. Dép.'!K53</f>
        <v>-352649.62</v>
      </c>
      <c r="K6" s="13">
        <f>'Fonct. Dép.'!L53</f>
        <v>-343380.05</v>
      </c>
      <c r="L6" s="2"/>
      <c r="M6" s="20"/>
      <c r="N6" s="7">
        <f t="shared" ref="N6" si="1">D6-C6</f>
        <v>-240877.32</v>
      </c>
      <c r="O6" s="7">
        <f t="shared" ref="O6" si="2">E6-D6</f>
        <v>-17490.109999999986</v>
      </c>
      <c r="P6" s="7">
        <f t="shared" ref="P6" si="3">F6-E6</f>
        <v>42523.530000000028</v>
      </c>
      <c r="Q6" s="7">
        <f t="shared" ref="Q6" si="4">G6-F6</f>
        <v>-1730.5</v>
      </c>
      <c r="R6" s="7">
        <f t="shared" ref="R6" si="5">H6-G6</f>
        <v>-43631.040000000037</v>
      </c>
      <c r="S6" s="7">
        <f>I6-H6</f>
        <v>-23000.289999999979</v>
      </c>
      <c r="T6" s="7">
        <f>J6-I6</f>
        <v>7083.429999999993</v>
      </c>
      <c r="U6" s="13">
        <f>J6-C6</f>
        <v>-277122.3</v>
      </c>
      <c r="V6" s="2"/>
      <c r="W6" s="49"/>
    </row>
    <row r="7" spans="1:43" x14ac:dyDescent="0.3">
      <c r="A7" s="97" t="s">
        <v>88</v>
      </c>
      <c r="B7" s="2"/>
      <c r="C7" s="114">
        <f>C5-C6</f>
        <v>408183</v>
      </c>
      <c r="D7" s="115">
        <f t="shared" ref="D7:K7" si="6">D5-D6</f>
        <v>686446.48</v>
      </c>
      <c r="E7" s="115">
        <f t="shared" si="6"/>
        <v>435123.04000000004</v>
      </c>
      <c r="F7" s="115">
        <f t="shared" si="6"/>
        <v>396744.25999999995</v>
      </c>
      <c r="G7" s="115">
        <f t="shared" si="6"/>
        <v>424921.86</v>
      </c>
      <c r="H7" s="115">
        <f t="shared" si="6"/>
        <v>428224.95</v>
      </c>
      <c r="I7" s="115">
        <f t="shared" si="6"/>
        <v>418387.48</v>
      </c>
      <c r="J7" s="115">
        <f t="shared" si="6"/>
        <v>425990.82999999996</v>
      </c>
      <c r="K7" s="116">
        <f t="shared" si="6"/>
        <v>436577.05</v>
      </c>
      <c r="L7" s="2"/>
      <c r="M7" s="20"/>
      <c r="N7" s="115">
        <f t="shared" si="0"/>
        <v>278263.48</v>
      </c>
      <c r="O7" s="115">
        <f t="shared" si="0"/>
        <v>-251323.43999999994</v>
      </c>
      <c r="P7" s="115">
        <f t="shared" si="0"/>
        <v>-38378.780000000086</v>
      </c>
      <c r="Q7" s="115">
        <f t="shared" si="0"/>
        <v>28177.600000000035</v>
      </c>
      <c r="R7" s="115">
        <f t="shared" si="0"/>
        <v>3303.0900000000256</v>
      </c>
      <c r="S7" s="115">
        <f t="shared" si="0"/>
        <v>-9837.4700000000303</v>
      </c>
      <c r="T7" s="115">
        <f t="shared" si="0"/>
        <v>7603.3499999999767</v>
      </c>
      <c r="U7" s="116">
        <f t="shared" ref="U7:U11" si="7">J7-C7</f>
        <v>17807.829999999958</v>
      </c>
      <c r="V7" s="2"/>
      <c r="W7" s="102"/>
    </row>
    <row r="8" spans="1:43" x14ac:dyDescent="0.3">
      <c r="A8" s="11" t="s">
        <v>60</v>
      </c>
      <c r="B8" s="2"/>
      <c r="C8" s="12">
        <f>Fonctionnement!C29</f>
        <v>91778.36</v>
      </c>
      <c r="D8" s="7">
        <f>Fonctionnement!D29</f>
        <v>352551.73</v>
      </c>
      <c r="E8" s="7">
        <f>Fonctionnement!E29</f>
        <v>143751.82</v>
      </c>
      <c r="F8" s="7">
        <f>Fonctionnement!F29</f>
        <v>103633.54</v>
      </c>
      <c r="G8" s="7">
        <f>Fonctionnement!G29</f>
        <v>88189.1</v>
      </c>
      <c r="H8" s="7">
        <f>Fonctionnement!H29</f>
        <v>68491.899999999994</v>
      </c>
      <c r="I8" s="7">
        <f>Fonctionnement!I29</f>
        <v>65737.86</v>
      </c>
      <c r="J8" s="7">
        <f>Fonctionnement!J29</f>
        <v>82610.78</v>
      </c>
      <c r="K8" s="13">
        <f>Fonctionnement!K29</f>
        <v>436577.05</v>
      </c>
      <c r="L8" s="2"/>
      <c r="M8" s="20"/>
      <c r="N8" s="7">
        <f t="shared" si="0"/>
        <v>260773.37</v>
      </c>
      <c r="O8" s="7">
        <f t="shared" si="0"/>
        <v>-208799.90999999997</v>
      </c>
      <c r="P8" s="7">
        <f t="shared" si="0"/>
        <v>-40118.280000000013</v>
      </c>
      <c r="Q8" s="7">
        <f t="shared" si="0"/>
        <v>-15444.439999999988</v>
      </c>
      <c r="R8" s="7">
        <f t="shared" si="0"/>
        <v>-19697.200000000012</v>
      </c>
      <c r="S8" s="7">
        <f t="shared" si="0"/>
        <v>-2754.0399999999936</v>
      </c>
      <c r="T8" s="7">
        <f t="shared" si="0"/>
        <v>16872.919999999998</v>
      </c>
      <c r="U8" s="13">
        <f t="shared" si="7"/>
        <v>-9167.5800000000017</v>
      </c>
      <c r="V8" s="2"/>
      <c r="W8" s="23"/>
    </row>
    <row r="9" spans="1:43" x14ac:dyDescent="0.3">
      <c r="A9" s="96" t="s">
        <v>89</v>
      </c>
      <c r="B9" s="2"/>
      <c r="C9" s="12">
        <f>Fonctionnement!C27</f>
        <v>0</v>
      </c>
      <c r="D9" s="7">
        <f>Fonctionnement!D27</f>
        <v>0</v>
      </c>
      <c r="E9" s="7">
        <f>Fonctionnement!E27</f>
        <v>0</v>
      </c>
      <c r="F9" s="7">
        <f>Fonctionnement!F27</f>
        <v>0</v>
      </c>
      <c r="G9" s="7">
        <f>Fonctionnement!G27</f>
        <v>0</v>
      </c>
      <c r="H9" s="7">
        <f>Fonctionnement!H27</f>
        <v>0</v>
      </c>
      <c r="I9" s="7">
        <f>Fonctionnement!I27</f>
        <v>0</v>
      </c>
      <c r="J9" s="7">
        <f>Fonctionnement!J27</f>
        <v>0</v>
      </c>
      <c r="K9" s="58">
        <f>Fonctionnement!K27</f>
        <v>0</v>
      </c>
      <c r="L9" s="2"/>
      <c r="M9" s="20"/>
      <c r="N9" s="7">
        <f t="shared" si="0"/>
        <v>0</v>
      </c>
      <c r="O9" s="7">
        <f t="shared" si="0"/>
        <v>0</v>
      </c>
      <c r="P9" s="7">
        <f t="shared" si="0"/>
        <v>0</v>
      </c>
      <c r="Q9" s="7">
        <f t="shared" si="0"/>
        <v>0</v>
      </c>
      <c r="R9" s="7">
        <f t="shared" si="0"/>
        <v>0</v>
      </c>
      <c r="S9" s="7">
        <f t="shared" si="0"/>
        <v>0</v>
      </c>
      <c r="T9" s="7">
        <f t="shared" si="0"/>
        <v>0</v>
      </c>
      <c r="U9" s="13">
        <f t="shared" si="7"/>
        <v>0</v>
      </c>
      <c r="V9" s="2"/>
      <c r="W9" s="23"/>
    </row>
    <row r="10" spans="1:43" x14ac:dyDescent="0.3">
      <c r="A10" s="99" t="s">
        <v>90</v>
      </c>
      <c r="B10" s="2"/>
      <c r="C10" s="117">
        <f>C8+C9</f>
        <v>91778.36</v>
      </c>
      <c r="D10" s="118">
        <f t="shared" ref="D10:I10" si="8">D8+D9</f>
        <v>352551.73</v>
      </c>
      <c r="E10" s="118">
        <f t="shared" si="8"/>
        <v>143751.82</v>
      </c>
      <c r="F10" s="118">
        <f t="shared" si="8"/>
        <v>103633.54</v>
      </c>
      <c r="G10" s="118">
        <f t="shared" si="8"/>
        <v>88189.1</v>
      </c>
      <c r="H10" s="118">
        <f t="shared" si="8"/>
        <v>68491.899999999994</v>
      </c>
      <c r="I10" s="118">
        <f t="shared" si="8"/>
        <v>65737.86</v>
      </c>
      <c r="J10" s="118">
        <f>J8+J9</f>
        <v>82610.78</v>
      </c>
      <c r="K10" s="119">
        <f>K8+K9</f>
        <v>436577.05</v>
      </c>
      <c r="L10" s="2"/>
      <c r="M10" s="20"/>
      <c r="N10" s="118">
        <f t="shared" ref="N10" si="9">D10-C10</f>
        <v>260773.37</v>
      </c>
      <c r="O10" s="118">
        <f t="shared" ref="O10" si="10">E10-D10</f>
        <v>-208799.90999999997</v>
      </c>
      <c r="P10" s="118">
        <f t="shared" ref="P10" si="11">F10-E10</f>
        <v>-40118.280000000013</v>
      </c>
      <c r="Q10" s="118">
        <f t="shared" ref="Q10" si="12">G10-F10</f>
        <v>-15444.439999999988</v>
      </c>
      <c r="R10" s="118">
        <f t="shared" ref="R10" si="13">H10-G10</f>
        <v>-19697.200000000012</v>
      </c>
      <c r="S10" s="118">
        <f t="shared" ref="S10" si="14">I10-H10</f>
        <v>-2754.0399999999936</v>
      </c>
      <c r="T10" s="118">
        <f t="shared" ref="T10" si="15">J10-I10</f>
        <v>16872.919999999998</v>
      </c>
      <c r="U10" s="120">
        <f t="shared" ref="U10" si="16">J10-C10</f>
        <v>-9167.5800000000017</v>
      </c>
      <c r="V10" s="2"/>
      <c r="W10" s="103"/>
    </row>
    <row r="11" spans="1:43" ht="15" thickBot="1" x14ac:dyDescent="0.35">
      <c r="A11" s="108" t="s">
        <v>91</v>
      </c>
      <c r="B11" s="2"/>
      <c r="C11" s="104">
        <f>C10-C7</f>
        <v>-316404.64</v>
      </c>
      <c r="D11" s="105">
        <f t="shared" ref="D11:H11" si="17">D10-D7</f>
        <v>-333894.75</v>
      </c>
      <c r="E11" s="105">
        <f>E10-E7</f>
        <v>-291371.22000000003</v>
      </c>
      <c r="F11" s="105">
        <f t="shared" si="17"/>
        <v>-293110.71999999997</v>
      </c>
      <c r="G11" s="105">
        <f t="shared" si="17"/>
        <v>-336732.76</v>
      </c>
      <c r="H11" s="105">
        <f t="shared" si="17"/>
        <v>-359733.05000000005</v>
      </c>
      <c r="I11" s="105">
        <f>I10-I7</f>
        <v>-352649.62</v>
      </c>
      <c r="J11" s="105">
        <f>J10-J7</f>
        <v>-343380.04999999993</v>
      </c>
      <c r="K11" s="106">
        <f>K10-K7</f>
        <v>0</v>
      </c>
      <c r="L11" s="2"/>
      <c r="M11" s="21"/>
      <c r="N11" s="105">
        <f t="shared" si="0"/>
        <v>-17490.109999999986</v>
      </c>
      <c r="O11" s="105">
        <f t="shared" si="0"/>
        <v>42523.52999999997</v>
      </c>
      <c r="P11" s="105">
        <f t="shared" si="0"/>
        <v>-1739.4999999999418</v>
      </c>
      <c r="Q11" s="105">
        <f t="shared" si="0"/>
        <v>-43622.040000000037</v>
      </c>
      <c r="R11" s="105">
        <f t="shared" si="0"/>
        <v>-23000.290000000037</v>
      </c>
      <c r="S11" s="105">
        <f t="shared" si="0"/>
        <v>7083.4300000000512</v>
      </c>
      <c r="T11" s="105">
        <f t="shared" si="0"/>
        <v>9269.5700000000652</v>
      </c>
      <c r="U11" s="106">
        <f t="shared" si="7"/>
        <v>-26975.409999999916</v>
      </c>
      <c r="V11" s="2"/>
      <c r="W11" s="107"/>
    </row>
    <row r="12" spans="1:43" ht="18.75" customHeight="1" thickBot="1" x14ac:dyDescent="0.35">
      <c r="A12" s="8" t="s">
        <v>92</v>
      </c>
      <c r="B12" s="8"/>
      <c r="C12" s="109"/>
      <c r="D12" s="84"/>
      <c r="E12" s="84"/>
      <c r="F12" s="84"/>
      <c r="G12" s="84"/>
      <c r="H12" s="84"/>
      <c r="I12" s="84"/>
      <c r="J12" s="84"/>
      <c r="K12" s="84"/>
      <c r="L12" s="84"/>
      <c r="M12" s="6"/>
      <c r="N12" s="84"/>
      <c r="O12" s="84"/>
      <c r="P12" s="84"/>
      <c r="Q12" s="84"/>
      <c r="R12" s="84"/>
      <c r="S12" s="84"/>
      <c r="T12" s="84"/>
      <c r="U12" s="84"/>
      <c r="V12" s="111">
        <f>L12-D12</f>
        <v>0</v>
      </c>
      <c r="W12" s="2"/>
      <c r="X12" s="2"/>
      <c r="Y12" s="2"/>
      <c r="Z12" s="2"/>
      <c r="AA12" s="2"/>
      <c r="AB12" s="2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</row>
    <row r="13" spans="1:43" x14ac:dyDescent="0.3">
      <c r="A13" s="10" t="s">
        <v>39</v>
      </c>
      <c r="B13" s="2"/>
      <c r="C13" s="25">
        <f>Investissement!C15</f>
        <v>1138</v>
      </c>
      <c r="D13" s="26">
        <f>SUM(Investissement!D5:D12)</f>
        <v>12166.15</v>
      </c>
      <c r="E13" s="26">
        <f>SUM(Investissement!E5:E12)</f>
        <v>43953.93</v>
      </c>
      <c r="F13" s="26">
        <f>SUM(Investissement!F5:F12)</f>
        <v>3895.54</v>
      </c>
      <c r="G13" s="26">
        <f>SUM(Investissement!G5:G12)</f>
        <v>1372.26</v>
      </c>
      <c r="H13" s="26">
        <f>SUM(Investissement!H5:H12)</f>
        <v>1387.92</v>
      </c>
      <c r="I13" s="26">
        <f>SUM(Investissement!I5:I12)</f>
        <v>0</v>
      </c>
      <c r="J13" s="26">
        <f>SUM(Investissement!J5:J12)</f>
        <v>0</v>
      </c>
      <c r="K13" s="27">
        <f>SUM(Investissement!K5:K12)</f>
        <v>734.05</v>
      </c>
      <c r="L13" s="2"/>
      <c r="M13" s="28"/>
      <c r="N13" s="26">
        <f t="shared" ref="N13:N18" si="18">D13-C13</f>
        <v>11028.15</v>
      </c>
      <c r="O13" s="26">
        <f t="shared" ref="O13:O18" si="19">E13-D13</f>
        <v>31787.78</v>
      </c>
      <c r="P13" s="26">
        <f t="shared" ref="P13:P18" si="20">F13-E13</f>
        <v>-40058.39</v>
      </c>
      <c r="Q13" s="26">
        <f t="shared" ref="Q13:Q18" si="21">G13-F13</f>
        <v>-2523.2799999999997</v>
      </c>
      <c r="R13" s="26">
        <f t="shared" ref="R13:R18" si="22">H13-G13</f>
        <v>15.660000000000082</v>
      </c>
      <c r="S13" s="26">
        <f>I13-H13</f>
        <v>-1387.92</v>
      </c>
      <c r="T13" s="26">
        <f>J13-I13</f>
        <v>0</v>
      </c>
      <c r="U13" s="27">
        <f>J13-C13</f>
        <v>-1138</v>
      </c>
      <c r="V13" s="2"/>
      <c r="W13" s="29"/>
    </row>
    <row r="14" spans="1:43" x14ac:dyDescent="0.3">
      <c r="A14" s="96" t="s">
        <v>87</v>
      </c>
      <c r="B14" s="2"/>
      <c r="C14" s="12">
        <f>Investissement!C13</f>
        <v>-4602.71</v>
      </c>
      <c r="D14" s="7">
        <f>Investissement!D13</f>
        <v>-5546.56</v>
      </c>
      <c r="E14" s="7">
        <f>Investissement!E13</f>
        <v>-17712.71</v>
      </c>
      <c r="F14" s="7">
        <f>Investissement!F13</f>
        <v>-59887.19</v>
      </c>
      <c r="G14" s="7">
        <f>Investissement!G13</f>
        <v>-41461.629999999997</v>
      </c>
      <c r="H14" s="7">
        <f>Investissement!H13</f>
        <v>-22408.76</v>
      </c>
      <c r="I14" s="7">
        <f>Investissement!I13</f>
        <v>-23367.95</v>
      </c>
      <c r="J14" s="7">
        <f>Investissement!J13</f>
        <v>-23147.95</v>
      </c>
      <c r="K14" s="13">
        <f>Investissement!K13</f>
        <v>-23147.95</v>
      </c>
      <c r="L14" s="2"/>
      <c r="M14" s="20"/>
      <c r="N14" s="7">
        <f t="shared" si="18"/>
        <v>-943.85000000000036</v>
      </c>
      <c r="O14" s="7">
        <f t="shared" si="19"/>
        <v>-12166.149999999998</v>
      </c>
      <c r="P14" s="7">
        <f t="shared" si="20"/>
        <v>-42174.48</v>
      </c>
      <c r="Q14" s="7">
        <f t="shared" si="21"/>
        <v>18425.560000000005</v>
      </c>
      <c r="R14" s="7">
        <f t="shared" si="22"/>
        <v>19052.87</v>
      </c>
      <c r="S14" s="7">
        <f>I14-H14</f>
        <v>-959.19000000000233</v>
      </c>
      <c r="T14" s="7">
        <f>J14-I14</f>
        <v>220</v>
      </c>
      <c r="U14" s="13">
        <f>J14-C14</f>
        <v>-18545.240000000002</v>
      </c>
      <c r="V14" s="2"/>
      <c r="W14" s="49"/>
    </row>
    <row r="15" spans="1:43" x14ac:dyDescent="0.3">
      <c r="A15" s="97" t="s">
        <v>88</v>
      </c>
      <c r="B15" s="2"/>
      <c r="C15" s="114">
        <f>C13-C14</f>
        <v>5740.71</v>
      </c>
      <c r="D15" s="115">
        <f t="shared" ref="D15:K15" si="23">D13-D14</f>
        <v>17712.71</v>
      </c>
      <c r="E15" s="115">
        <f t="shared" si="23"/>
        <v>61666.64</v>
      </c>
      <c r="F15" s="115">
        <f t="shared" si="23"/>
        <v>63782.73</v>
      </c>
      <c r="G15" s="115">
        <f t="shared" si="23"/>
        <v>42833.89</v>
      </c>
      <c r="H15" s="115">
        <f t="shared" si="23"/>
        <v>23796.68</v>
      </c>
      <c r="I15" s="115">
        <f t="shared" si="23"/>
        <v>23367.95</v>
      </c>
      <c r="J15" s="115">
        <f t="shared" si="23"/>
        <v>23147.95</v>
      </c>
      <c r="K15" s="116">
        <f t="shared" si="23"/>
        <v>23882</v>
      </c>
      <c r="L15" s="2"/>
      <c r="M15" s="20"/>
      <c r="N15" s="100">
        <f t="shared" si="18"/>
        <v>11972</v>
      </c>
      <c r="O15" s="100">
        <f t="shared" si="19"/>
        <v>43953.93</v>
      </c>
      <c r="P15" s="100">
        <f t="shared" si="20"/>
        <v>2116.0900000000038</v>
      </c>
      <c r="Q15" s="100">
        <f t="shared" si="21"/>
        <v>-20948.840000000004</v>
      </c>
      <c r="R15" s="100">
        <f t="shared" si="22"/>
        <v>-19037.21</v>
      </c>
      <c r="S15" s="100">
        <f t="shared" ref="S15:S18" si="24">I15-H15</f>
        <v>-428.72999999999956</v>
      </c>
      <c r="T15" s="100">
        <f t="shared" ref="T15:T18" si="25">J15-I15</f>
        <v>-220</v>
      </c>
      <c r="U15" s="101">
        <f t="shared" ref="U15:U18" si="26">J15-C15</f>
        <v>17407.240000000002</v>
      </c>
      <c r="V15" s="2"/>
      <c r="W15" s="102"/>
    </row>
    <row r="16" spans="1:43" x14ac:dyDescent="0.3">
      <c r="A16" s="11" t="s">
        <v>60</v>
      </c>
      <c r="B16" s="2"/>
      <c r="C16" s="12">
        <f>SUM(Investissement!C20:C28)</f>
        <v>194.15</v>
      </c>
      <c r="D16" s="7">
        <f>SUM(Investissement!D20:D28)</f>
        <v>0</v>
      </c>
      <c r="E16" s="7">
        <f>SUM(Investissement!E20:E28)</f>
        <v>1779.45</v>
      </c>
      <c r="F16" s="7">
        <f>SUM(Investissement!F20:F28)</f>
        <v>22321.1</v>
      </c>
      <c r="G16" s="7">
        <f>SUM(Investissement!G20:G28)</f>
        <v>0</v>
      </c>
      <c r="H16" s="7">
        <f>SUM(Investissement!H20:H28)</f>
        <v>428.73</v>
      </c>
      <c r="I16" s="7">
        <f>SUM(Investissement!I20:I28)</f>
        <v>0</v>
      </c>
      <c r="J16" s="7">
        <f>SUM(Investissement!J20:J28)</f>
        <v>0</v>
      </c>
      <c r="K16" s="13">
        <f>SUM(Investissement!K20:K28)</f>
        <v>23148</v>
      </c>
      <c r="L16" s="2"/>
      <c r="M16" s="20"/>
      <c r="N16" s="7">
        <f t="shared" si="18"/>
        <v>-194.15</v>
      </c>
      <c r="O16" s="7">
        <f t="shared" si="19"/>
        <v>1779.45</v>
      </c>
      <c r="P16" s="7">
        <f t="shared" si="20"/>
        <v>20541.649999999998</v>
      </c>
      <c r="Q16" s="7">
        <f t="shared" si="21"/>
        <v>-22321.1</v>
      </c>
      <c r="R16" s="7">
        <f t="shared" si="22"/>
        <v>428.73</v>
      </c>
      <c r="S16" s="7">
        <f t="shared" si="24"/>
        <v>-428.73</v>
      </c>
      <c r="T16" s="7">
        <f t="shared" si="25"/>
        <v>0</v>
      </c>
      <c r="U16" s="13">
        <f t="shared" si="26"/>
        <v>-194.15</v>
      </c>
      <c r="V16" s="2"/>
      <c r="W16" s="23"/>
    </row>
    <row r="17" spans="1:43" x14ac:dyDescent="0.3">
      <c r="A17" s="96" t="s">
        <v>89</v>
      </c>
      <c r="B17" s="2"/>
      <c r="C17" s="12">
        <f>Investissement!C31</f>
        <v>0</v>
      </c>
      <c r="D17" s="7">
        <f>Investissement!D31</f>
        <v>0</v>
      </c>
      <c r="E17" s="7">
        <f>Investissement!E31</f>
        <v>0</v>
      </c>
      <c r="F17" s="7">
        <f>Investissement!F31</f>
        <v>0</v>
      </c>
      <c r="G17" s="7">
        <f>Investissement!G31</f>
        <v>0</v>
      </c>
      <c r="H17" s="7">
        <f>Investissement!H31</f>
        <v>0</v>
      </c>
      <c r="I17" s="7">
        <f>Investissement!I31</f>
        <v>0</v>
      </c>
      <c r="J17" s="7">
        <f>Investissement!J31</f>
        <v>-23147.95</v>
      </c>
      <c r="K17" s="58">
        <f>Investissement!K31</f>
        <v>0</v>
      </c>
      <c r="L17" s="2"/>
      <c r="M17" s="20"/>
      <c r="N17" s="7">
        <f t="shared" si="18"/>
        <v>0</v>
      </c>
      <c r="O17" s="7">
        <f t="shared" si="19"/>
        <v>0</v>
      </c>
      <c r="P17" s="7">
        <f t="shared" si="20"/>
        <v>0</v>
      </c>
      <c r="Q17" s="7">
        <f t="shared" si="21"/>
        <v>0</v>
      </c>
      <c r="R17" s="7">
        <f t="shared" si="22"/>
        <v>0</v>
      </c>
      <c r="S17" s="7">
        <f t="shared" si="24"/>
        <v>0</v>
      </c>
      <c r="T17" s="7">
        <f t="shared" si="25"/>
        <v>-23147.95</v>
      </c>
      <c r="U17" s="13">
        <f t="shared" si="26"/>
        <v>-23147.95</v>
      </c>
      <c r="V17" s="2"/>
      <c r="W17" s="23"/>
    </row>
    <row r="18" spans="1:43" x14ac:dyDescent="0.3">
      <c r="A18" s="99" t="s">
        <v>90</v>
      </c>
      <c r="B18" s="2"/>
      <c r="C18" s="117">
        <f t="shared" ref="C18:I18" si="27">C16+C17</f>
        <v>194.15</v>
      </c>
      <c r="D18" s="118">
        <f t="shared" si="27"/>
        <v>0</v>
      </c>
      <c r="E18" s="118">
        <f t="shared" si="27"/>
        <v>1779.45</v>
      </c>
      <c r="F18" s="118">
        <f t="shared" si="27"/>
        <v>22321.1</v>
      </c>
      <c r="G18" s="118">
        <f t="shared" si="27"/>
        <v>0</v>
      </c>
      <c r="H18" s="118">
        <f t="shared" si="27"/>
        <v>428.73</v>
      </c>
      <c r="I18" s="118">
        <f t="shared" si="27"/>
        <v>0</v>
      </c>
      <c r="J18" s="118">
        <f>J16+J17</f>
        <v>-23147.95</v>
      </c>
      <c r="K18" s="119">
        <f>K16+K17</f>
        <v>23148</v>
      </c>
      <c r="L18" s="2"/>
      <c r="M18" s="20"/>
      <c r="N18" s="118">
        <f t="shared" si="18"/>
        <v>-194.15</v>
      </c>
      <c r="O18" s="118">
        <f t="shared" si="19"/>
        <v>1779.45</v>
      </c>
      <c r="P18" s="118">
        <f t="shared" si="20"/>
        <v>20541.649999999998</v>
      </c>
      <c r="Q18" s="118">
        <f t="shared" si="21"/>
        <v>-22321.1</v>
      </c>
      <c r="R18" s="118">
        <f t="shared" si="22"/>
        <v>428.73</v>
      </c>
      <c r="S18" s="118">
        <f t="shared" si="24"/>
        <v>-428.73</v>
      </c>
      <c r="T18" s="118">
        <f t="shared" si="25"/>
        <v>-23147.95</v>
      </c>
      <c r="U18" s="120">
        <f t="shared" si="26"/>
        <v>-23342.100000000002</v>
      </c>
      <c r="V18" s="2"/>
      <c r="W18" s="103"/>
    </row>
    <row r="19" spans="1:43" ht="15" thickBot="1" x14ac:dyDescent="0.35">
      <c r="A19" s="108" t="s">
        <v>91</v>
      </c>
      <c r="B19" s="2"/>
      <c r="C19" s="104">
        <f t="shared" ref="C19:I19" si="28">C18-C15</f>
        <v>-5546.56</v>
      </c>
      <c r="D19" s="105">
        <f t="shared" si="28"/>
        <v>-17712.71</v>
      </c>
      <c r="E19" s="105">
        <f t="shared" si="28"/>
        <v>-59887.19</v>
      </c>
      <c r="F19" s="105">
        <f t="shared" si="28"/>
        <v>-41461.630000000005</v>
      </c>
      <c r="G19" s="105">
        <f t="shared" si="28"/>
        <v>-42833.89</v>
      </c>
      <c r="H19" s="105">
        <f t="shared" si="28"/>
        <v>-23367.95</v>
      </c>
      <c r="I19" s="105">
        <f t="shared" si="28"/>
        <v>-23367.95</v>
      </c>
      <c r="J19" s="105">
        <f>J18-J15</f>
        <v>-46295.9</v>
      </c>
      <c r="K19" s="106">
        <f>K18-K15</f>
        <v>-734</v>
      </c>
      <c r="L19" s="2"/>
      <c r="M19" s="21"/>
      <c r="N19" s="105">
        <f t="shared" ref="N19" si="29">D19-C19</f>
        <v>-12166.149999999998</v>
      </c>
      <c r="O19" s="105">
        <f t="shared" ref="O19:O24" si="30">E19-D19</f>
        <v>-42174.48</v>
      </c>
      <c r="P19" s="105">
        <f t="shared" ref="P19:P24" si="31">F19-E19</f>
        <v>18425.559999999998</v>
      </c>
      <c r="Q19" s="105">
        <f t="shared" ref="Q19:Q24" si="32">G19-F19</f>
        <v>-1372.2599999999948</v>
      </c>
      <c r="R19" s="105">
        <f t="shared" ref="R19:R24" si="33">H19-G19</f>
        <v>19465.939999999999</v>
      </c>
      <c r="S19" s="105">
        <f t="shared" ref="S19" si="34">I19-H19</f>
        <v>0</v>
      </c>
      <c r="T19" s="105">
        <f t="shared" ref="T19" si="35">J19-I19</f>
        <v>-22927.95</v>
      </c>
      <c r="U19" s="106">
        <f t="shared" ref="U19" si="36">J19-C19</f>
        <v>-40749.340000000004</v>
      </c>
      <c r="V19" s="2"/>
      <c r="W19" s="107"/>
    </row>
    <row r="20" spans="1:43" ht="17.25" customHeight="1" x14ac:dyDescent="0.3">
      <c r="A20" s="2"/>
      <c r="B20" s="2"/>
      <c r="C20" s="90"/>
      <c r="D20" s="90"/>
      <c r="E20" s="90"/>
      <c r="F20" s="90"/>
      <c r="G20" s="90"/>
      <c r="H20" s="90"/>
      <c r="I20" s="90"/>
      <c r="J20" s="90"/>
      <c r="K20" s="90"/>
      <c r="L20" s="2"/>
      <c r="M20" s="91"/>
      <c r="N20" s="90"/>
      <c r="O20" s="90"/>
      <c r="P20" s="90"/>
      <c r="Q20" s="90"/>
      <c r="R20" s="90"/>
      <c r="S20" s="90"/>
      <c r="T20" s="90"/>
      <c r="U20" s="90"/>
      <c r="V20" s="2"/>
      <c r="W20" s="92"/>
    </row>
    <row r="21" spans="1:43" ht="18.75" customHeight="1" thickBot="1" x14ac:dyDescent="0.35">
      <c r="A21" s="8" t="s">
        <v>39</v>
      </c>
      <c r="B21" s="8"/>
      <c r="C21" s="109"/>
      <c r="D21" s="84"/>
      <c r="E21" s="84"/>
      <c r="F21" s="84"/>
      <c r="G21" s="84"/>
      <c r="H21" s="84"/>
      <c r="I21" s="84"/>
      <c r="J21" s="84"/>
      <c r="K21" s="84"/>
      <c r="L21" s="84"/>
      <c r="M21" s="6"/>
      <c r="N21" s="84"/>
      <c r="O21" s="84"/>
      <c r="P21" s="84"/>
      <c r="Q21" s="84"/>
      <c r="R21" s="84"/>
      <c r="S21" s="84"/>
      <c r="T21" s="84"/>
      <c r="U21" s="84"/>
      <c r="V21" s="111">
        <f>L21-D21</f>
        <v>0</v>
      </c>
      <c r="W21" s="2"/>
      <c r="X21" s="2"/>
      <c r="Y21" s="2"/>
      <c r="Z21" s="2"/>
      <c r="AA21" s="2"/>
      <c r="AB21" s="2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</row>
    <row r="22" spans="1:43" x14ac:dyDescent="0.3">
      <c r="A22" s="10" t="s">
        <v>86</v>
      </c>
      <c r="B22" s="2"/>
      <c r="C22" s="25">
        <f t="shared" ref="C22:I22" si="37">C7</f>
        <v>408183</v>
      </c>
      <c r="D22" s="26">
        <f t="shared" si="37"/>
        <v>686446.48</v>
      </c>
      <c r="E22" s="26">
        <f t="shared" si="37"/>
        <v>435123.04000000004</v>
      </c>
      <c r="F22" s="26">
        <f t="shared" si="37"/>
        <v>396744.25999999995</v>
      </c>
      <c r="G22" s="26">
        <f t="shared" si="37"/>
        <v>424921.86</v>
      </c>
      <c r="H22" s="26">
        <f t="shared" si="37"/>
        <v>428224.95</v>
      </c>
      <c r="I22" s="26">
        <f t="shared" si="37"/>
        <v>418387.48</v>
      </c>
      <c r="J22" s="26">
        <f>J7</f>
        <v>425990.82999999996</v>
      </c>
      <c r="K22" s="27">
        <f>K7</f>
        <v>436577.05</v>
      </c>
      <c r="L22" s="2"/>
      <c r="M22" s="28"/>
      <c r="N22" s="26">
        <f t="shared" ref="N22:N24" si="38">D22-C22</f>
        <v>278263.48</v>
      </c>
      <c r="O22" s="26">
        <f t="shared" si="30"/>
        <v>-251323.43999999994</v>
      </c>
      <c r="P22" s="26">
        <f t="shared" si="31"/>
        <v>-38378.780000000086</v>
      </c>
      <c r="Q22" s="26">
        <f t="shared" si="32"/>
        <v>28177.600000000035</v>
      </c>
      <c r="R22" s="26">
        <f t="shared" si="33"/>
        <v>3303.0900000000256</v>
      </c>
      <c r="S22" s="26">
        <f>I22-H22</f>
        <v>-9837.4700000000303</v>
      </c>
      <c r="T22" s="26">
        <f>J22-I22</f>
        <v>7603.3499999999767</v>
      </c>
      <c r="U22" s="27">
        <f>J22-C22</f>
        <v>17807.829999999958</v>
      </c>
      <c r="V22" s="2"/>
      <c r="W22" s="29"/>
    </row>
    <row r="23" spans="1:43" x14ac:dyDescent="0.3">
      <c r="A23" s="11" t="s">
        <v>92</v>
      </c>
      <c r="B23" s="2"/>
      <c r="C23" s="12">
        <f t="shared" ref="C23:H23" si="39">C15</f>
        <v>5740.71</v>
      </c>
      <c r="D23" s="7">
        <f t="shared" si="39"/>
        <v>17712.71</v>
      </c>
      <c r="E23" s="7">
        <f t="shared" si="39"/>
        <v>61666.64</v>
      </c>
      <c r="F23" s="7">
        <f t="shared" si="39"/>
        <v>63782.73</v>
      </c>
      <c r="G23" s="7">
        <f t="shared" si="39"/>
        <v>42833.89</v>
      </c>
      <c r="H23" s="7">
        <f t="shared" si="39"/>
        <v>23796.68</v>
      </c>
      <c r="I23" s="7">
        <f>I15</f>
        <v>23367.95</v>
      </c>
      <c r="J23" s="7">
        <f t="shared" ref="J23:K23" si="40">J15</f>
        <v>23147.95</v>
      </c>
      <c r="K23" s="13">
        <f t="shared" si="40"/>
        <v>23882</v>
      </c>
      <c r="L23" s="2"/>
      <c r="M23" s="20"/>
      <c r="N23" s="7">
        <f t="shared" si="38"/>
        <v>11972</v>
      </c>
      <c r="O23" s="7">
        <f t="shared" si="30"/>
        <v>43953.93</v>
      </c>
      <c r="P23" s="7">
        <f t="shared" si="31"/>
        <v>2116.0900000000038</v>
      </c>
      <c r="Q23" s="7">
        <f t="shared" si="32"/>
        <v>-20948.840000000004</v>
      </c>
      <c r="R23" s="7">
        <f t="shared" si="33"/>
        <v>-19037.21</v>
      </c>
      <c r="S23" s="7">
        <f>I23-H23</f>
        <v>-428.72999999999956</v>
      </c>
      <c r="T23" s="7">
        <f>J23-I23</f>
        <v>-220</v>
      </c>
      <c r="U23" s="13">
        <f>J23-C23</f>
        <v>17407.240000000002</v>
      </c>
      <c r="V23" s="2"/>
      <c r="W23" s="49"/>
    </row>
    <row r="24" spans="1:43" ht="15" thickBot="1" x14ac:dyDescent="0.35">
      <c r="A24" s="98" t="s">
        <v>88</v>
      </c>
      <c r="B24" s="2"/>
      <c r="C24" s="121">
        <f t="shared" ref="C24:I24" si="41">C22+C23</f>
        <v>413923.71</v>
      </c>
      <c r="D24" s="122">
        <f t="shared" si="41"/>
        <v>704159.19</v>
      </c>
      <c r="E24" s="122">
        <f t="shared" si="41"/>
        <v>496789.68000000005</v>
      </c>
      <c r="F24" s="122">
        <f t="shared" si="41"/>
        <v>460526.98999999993</v>
      </c>
      <c r="G24" s="122">
        <f t="shared" si="41"/>
        <v>467755.75</v>
      </c>
      <c r="H24" s="122">
        <f t="shared" si="41"/>
        <v>452021.63</v>
      </c>
      <c r="I24" s="122">
        <f t="shared" si="41"/>
        <v>441755.43</v>
      </c>
      <c r="J24" s="122">
        <f>J22+J23</f>
        <v>449138.77999999997</v>
      </c>
      <c r="K24" s="123">
        <f>K22+K23</f>
        <v>460459.05</v>
      </c>
      <c r="L24" s="2"/>
      <c r="M24" s="21"/>
      <c r="N24" s="122">
        <f t="shared" si="38"/>
        <v>290235.47999999992</v>
      </c>
      <c r="O24" s="122">
        <f t="shared" si="30"/>
        <v>-207369.50999999989</v>
      </c>
      <c r="P24" s="122">
        <f t="shared" si="31"/>
        <v>-36262.690000000119</v>
      </c>
      <c r="Q24" s="122">
        <f t="shared" si="32"/>
        <v>7228.7600000000675</v>
      </c>
      <c r="R24" s="122">
        <f t="shared" si="33"/>
        <v>-15734.119999999995</v>
      </c>
      <c r="S24" s="122">
        <f t="shared" ref="S24" si="42">I24-H24</f>
        <v>-10266.200000000012</v>
      </c>
      <c r="T24" s="122">
        <f t="shared" ref="T24" si="43">J24-I24</f>
        <v>7383.3499999999767</v>
      </c>
      <c r="U24" s="123">
        <f t="shared" ref="U24" si="44">J24-C24</f>
        <v>35215.069999999949</v>
      </c>
      <c r="V24" s="2"/>
      <c r="W24" s="113"/>
    </row>
    <row r="25" spans="1:43" ht="18.75" customHeight="1" thickBot="1" x14ac:dyDescent="0.35">
      <c r="A25" s="8" t="s">
        <v>60</v>
      </c>
      <c r="B25" s="8"/>
      <c r="C25" s="109"/>
      <c r="D25" s="84"/>
      <c r="E25" s="84"/>
      <c r="F25" s="84"/>
      <c r="G25" s="84"/>
      <c r="H25" s="84"/>
      <c r="I25" s="84"/>
      <c r="J25" s="84"/>
      <c r="K25" s="84"/>
      <c r="L25" s="84"/>
      <c r="M25" s="6"/>
      <c r="N25" s="84"/>
      <c r="O25" s="84"/>
      <c r="P25" s="84"/>
      <c r="Q25" s="84"/>
      <c r="R25" s="84"/>
      <c r="S25" s="84"/>
      <c r="T25" s="84"/>
      <c r="U25" s="84"/>
      <c r="V25" s="111">
        <f>L25-D25</f>
        <v>0</v>
      </c>
      <c r="W25" s="2"/>
      <c r="X25" s="2"/>
      <c r="Y25" s="2"/>
      <c r="Z25" s="2"/>
      <c r="AA25" s="2"/>
      <c r="AB25" s="2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</row>
    <row r="26" spans="1:43" x14ac:dyDescent="0.3">
      <c r="A26" s="10" t="s">
        <v>86</v>
      </c>
      <c r="B26" s="2"/>
      <c r="C26" s="25">
        <f t="shared" ref="C26:I26" si="45">C10</f>
        <v>91778.36</v>
      </c>
      <c r="D26" s="26">
        <f t="shared" si="45"/>
        <v>352551.73</v>
      </c>
      <c r="E26" s="26">
        <f t="shared" si="45"/>
        <v>143751.82</v>
      </c>
      <c r="F26" s="26">
        <f t="shared" si="45"/>
        <v>103633.54</v>
      </c>
      <c r="G26" s="26">
        <f t="shared" si="45"/>
        <v>88189.1</v>
      </c>
      <c r="H26" s="26">
        <f t="shared" si="45"/>
        <v>68491.899999999994</v>
      </c>
      <c r="I26" s="26">
        <f t="shared" si="45"/>
        <v>65737.86</v>
      </c>
      <c r="J26" s="26">
        <f>J10</f>
        <v>82610.78</v>
      </c>
      <c r="K26" s="27">
        <f>K10</f>
        <v>436577.05</v>
      </c>
      <c r="L26" s="2"/>
      <c r="M26" s="28"/>
      <c r="N26" s="26">
        <f t="shared" ref="N26:N28" si="46">D26-C26</f>
        <v>260773.37</v>
      </c>
      <c r="O26" s="26">
        <f t="shared" ref="O26:O28" si="47">E26-D26</f>
        <v>-208799.90999999997</v>
      </c>
      <c r="P26" s="26">
        <f t="shared" ref="P26:P28" si="48">F26-E26</f>
        <v>-40118.280000000013</v>
      </c>
      <c r="Q26" s="26">
        <f t="shared" ref="Q26:Q28" si="49">G26-F26</f>
        <v>-15444.439999999988</v>
      </c>
      <c r="R26" s="26">
        <f t="shared" ref="R26:R28" si="50">H26-G26</f>
        <v>-19697.200000000012</v>
      </c>
      <c r="S26" s="26">
        <f>I26-H26</f>
        <v>-2754.0399999999936</v>
      </c>
      <c r="T26" s="26">
        <f>J26-I26</f>
        <v>16872.919999999998</v>
      </c>
      <c r="U26" s="27">
        <f>J26-C26</f>
        <v>-9167.5800000000017</v>
      </c>
      <c r="V26" s="2"/>
      <c r="W26" s="29"/>
    </row>
    <row r="27" spans="1:43" x14ac:dyDescent="0.3">
      <c r="A27" s="11" t="s">
        <v>92</v>
      </c>
      <c r="B27" s="2"/>
      <c r="C27" s="12">
        <f t="shared" ref="C27:I27" si="51">C18</f>
        <v>194.15</v>
      </c>
      <c r="D27" s="7">
        <f t="shared" si="51"/>
        <v>0</v>
      </c>
      <c r="E27" s="7">
        <f t="shared" si="51"/>
        <v>1779.45</v>
      </c>
      <c r="F27" s="7">
        <f t="shared" si="51"/>
        <v>22321.1</v>
      </c>
      <c r="G27" s="7">
        <f t="shared" si="51"/>
        <v>0</v>
      </c>
      <c r="H27" s="7">
        <f t="shared" si="51"/>
        <v>428.73</v>
      </c>
      <c r="I27" s="7">
        <f t="shared" si="51"/>
        <v>0</v>
      </c>
      <c r="J27" s="7">
        <f>J18</f>
        <v>-23147.95</v>
      </c>
      <c r="K27" s="13">
        <f>K18</f>
        <v>23148</v>
      </c>
      <c r="L27" s="2"/>
      <c r="M27" s="20"/>
      <c r="N27" s="7">
        <f t="shared" si="46"/>
        <v>-194.15</v>
      </c>
      <c r="O27" s="7">
        <f t="shared" si="47"/>
        <v>1779.45</v>
      </c>
      <c r="P27" s="7">
        <f t="shared" si="48"/>
        <v>20541.649999999998</v>
      </c>
      <c r="Q27" s="7">
        <f t="shared" si="49"/>
        <v>-22321.1</v>
      </c>
      <c r="R27" s="7">
        <f t="shared" si="50"/>
        <v>428.73</v>
      </c>
      <c r="S27" s="7">
        <f>I27-H27</f>
        <v>-428.73</v>
      </c>
      <c r="T27" s="7">
        <f>J27-I27</f>
        <v>-23147.95</v>
      </c>
      <c r="U27" s="13">
        <f>J27-C27</f>
        <v>-23342.100000000002</v>
      </c>
      <c r="V27" s="2"/>
      <c r="W27" s="49"/>
    </row>
    <row r="28" spans="1:43" ht="15" thickBot="1" x14ac:dyDescent="0.35">
      <c r="A28" s="98" t="s">
        <v>90</v>
      </c>
      <c r="B28" s="2"/>
      <c r="C28" s="121">
        <f t="shared" ref="C28:I28" si="52">C26+C27</f>
        <v>91972.51</v>
      </c>
      <c r="D28" s="122">
        <f t="shared" si="52"/>
        <v>352551.73</v>
      </c>
      <c r="E28" s="122">
        <f t="shared" si="52"/>
        <v>145531.27000000002</v>
      </c>
      <c r="F28" s="122">
        <f t="shared" si="52"/>
        <v>125954.63999999998</v>
      </c>
      <c r="G28" s="122">
        <f t="shared" si="52"/>
        <v>88189.1</v>
      </c>
      <c r="H28" s="122">
        <f t="shared" si="52"/>
        <v>68920.62999999999</v>
      </c>
      <c r="I28" s="122">
        <f t="shared" si="52"/>
        <v>65737.86</v>
      </c>
      <c r="J28" s="122">
        <f>J26+J27</f>
        <v>59462.83</v>
      </c>
      <c r="K28" s="123">
        <f>K26+K27</f>
        <v>459725.05</v>
      </c>
      <c r="L28" s="2"/>
      <c r="M28" s="21"/>
      <c r="N28" s="122">
        <f t="shared" si="46"/>
        <v>260579.21999999997</v>
      </c>
      <c r="O28" s="122">
        <f t="shared" si="47"/>
        <v>-207020.45999999996</v>
      </c>
      <c r="P28" s="122">
        <f t="shared" si="48"/>
        <v>-19576.630000000034</v>
      </c>
      <c r="Q28" s="122">
        <f t="shared" si="49"/>
        <v>-37765.539999999979</v>
      </c>
      <c r="R28" s="122">
        <f t="shared" si="50"/>
        <v>-19268.470000000016</v>
      </c>
      <c r="S28" s="122">
        <f t="shared" ref="S28" si="53">I28-H28</f>
        <v>-3182.7699999999895</v>
      </c>
      <c r="T28" s="122">
        <f t="shared" ref="T28" si="54">J28-I28</f>
        <v>-6275.0299999999988</v>
      </c>
      <c r="U28" s="123">
        <f t="shared" ref="U28" si="55">J28-C28</f>
        <v>-32509.679999999993</v>
      </c>
      <c r="V28" s="2"/>
      <c r="W28" s="113"/>
    </row>
    <row r="29" spans="1:43" ht="18" customHeight="1" x14ac:dyDescent="0.3">
      <c r="A29" s="2"/>
      <c r="B29" s="2"/>
      <c r="C29" s="90"/>
      <c r="D29" s="90"/>
      <c r="E29" s="90"/>
      <c r="F29" s="90"/>
      <c r="G29" s="90"/>
      <c r="H29" s="90"/>
      <c r="I29" s="90"/>
      <c r="J29" s="90"/>
      <c r="K29" s="90"/>
      <c r="L29" s="2"/>
      <c r="M29" s="91"/>
      <c r="N29" s="90"/>
      <c r="O29" s="90"/>
      <c r="P29" s="90"/>
      <c r="Q29" s="90"/>
      <c r="R29" s="90"/>
      <c r="S29" s="90"/>
      <c r="T29" s="90"/>
      <c r="U29" s="90"/>
      <c r="V29" s="2"/>
      <c r="W29" s="92"/>
    </row>
    <row r="30" spans="1:43" ht="18.75" customHeight="1" thickBot="1" x14ac:dyDescent="0.35">
      <c r="A30" s="8" t="s">
        <v>93</v>
      </c>
      <c r="B30" s="8"/>
      <c r="C30" s="109"/>
      <c r="D30" s="84"/>
      <c r="E30" s="84"/>
      <c r="F30" s="84"/>
      <c r="G30" s="84"/>
      <c r="H30" s="84"/>
      <c r="I30" s="84"/>
      <c r="J30" s="84"/>
      <c r="K30" s="84"/>
      <c r="L30" s="84"/>
      <c r="M30" s="6"/>
      <c r="N30" s="84"/>
      <c r="O30" s="84"/>
      <c r="P30" s="84"/>
      <c r="Q30" s="84"/>
      <c r="R30" s="84"/>
      <c r="S30" s="84"/>
      <c r="T30" s="84"/>
      <c r="U30" s="84"/>
      <c r="V30" s="111">
        <f>L30-D30</f>
        <v>0</v>
      </c>
      <c r="W30" s="2"/>
      <c r="X30" s="2"/>
      <c r="Y30" s="2"/>
      <c r="Z30" s="2"/>
      <c r="AA30" s="2"/>
      <c r="AB30" s="2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</row>
    <row r="31" spans="1:43" x14ac:dyDescent="0.3">
      <c r="A31" s="10" t="s">
        <v>39</v>
      </c>
      <c r="B31" s="2"/>
      <c r="C31" s="25">
        <f>C24</f>
        <v>413923.71</v>
      </c>
      <c r="D31" s="26">
        <f t="shared" ref="D31:J31" si="56">D24</f>
        <v>704159.19</v>
      </c>
      <c r="E31" s="26">
        <f t="shared" si="56"/>
        <v>496789.68000000005</v>
      </c>
      <c r="F31" s="26">
        <f t="shared" si="56"/>
        <v>460526.98999999993</v>
      </c>
      <c r="G31" s="26">
        <f t="shared" si="56"/>
        <v>467755.75</v>
      </c>
      <c r="H31" s="26">
        <f t="shared" si="56"/>
        <v>452021.63</v>
      </c>
      <c r="I31" s="26">
        <f t="shared" si="56"/>
        <v>441755.43</v>
      </c>
      <c r="J31" s="26">
        <f t="shared" si="56"/>
        <v>449138.77999999997</v>
      </c>
      <c r="K31" s="27">
        <f t="shared" ref="K31" si="57">K24</f>
        <v>460459.05</v>
      </c>
      <c r="L31" s="2"/>
      <c r="M31" s="28"/>
      <c r="N31" s="26">
        <f t="shared" ref="N31:N33" si="58">D31-C31</f>
        <v>290235.47999999992</v>
      </c>
      <c r="O31" s="26">
        <f t="shared" ref="O31:O33" si="59">E31-D31</f>
        <v>-207369.50999999989</v>
      </c>
      <c r="P31" s="26">
        <f t="shared" ref="P31:P33" si="60">F31-E31</f>
        <v>-36262.690000000119</v>
      </c>
      <c r="Q31" s="26">
        <f t="shared" ref="Q31:Q33" si="61">G31-F31</f>
        <v>7228.7600000000675</v>
      </c>
      <c r="R31" s="26">
        <f t="shared" ref="R31:R33" si="62">H31-G31</f>
        <v>-15734.119999999995</v>
      </c>
      <c r="S31" s="26">
        <f>I31-H31</f>
        <v>-10266.200000000012</v>
      </c>
      <c r="T31" s="26">
        <f>J31-I31</f>
        <v>7383.3499999999767</v>
      </c>
      <c r="U31" s="27">
        <f>J31-C31</f>
        <v>35215.069999999949</v>
      </c>
      <c r="V31" s="2"/>
      <c r="W31" s="29"/>
    </row>
    <row r="32" spans="1:43" x14ac:dyDescent="0.3">
      <c r="A32" s="11" t="s">
        <v>60</v>
      </c>
      <c r="B32" s="2"/>
      <c r="C32" s="12">
        <f>C28</f>
        <v>91972.51</v>
      </c>
      <c r="D32" s="7">
        <f t="shared" ref="D32:J32" si="63">D28</f>
        <v>352551.73</v>
      </c>
      <c r="E32" s="7">
        <f t="shared" si="63"/>
        <v>145531.27000000002</v>
      </c>
      <c r="F32" s="7">
        <f t="shared" si="63"/>
        <v>125954.63999999998</v>
      </c>
      <c r="G32" s="7">
        <f t="shared" si="63"/>
        <v>88189.1</v>
      </c>
      <c r="H32" s="7">
        <f t="shared" si="63"/>
        <v>68920.62999999999</v>
      </c>
      <c r="I32" s="7">
        <f t="shared" si="63"/>
        <v>65737.86</v>
      </c>
      <c r="J32" s="7">
        <f t="shared" si="63"/>
        <v>59462.83</v>
      </c>
      <c r="K32" s="13">
        <f t="shared" ref="K32" si="64">K28</f>
        <v>459725.05</v>
      </c>
      <c r="L32" s="2"/>
      <c r="M32" s="20"/>
      <c r="N32" s="7">
        <f t="shared" si="58"/>
        <v>260579.21999999997</v>
      </c>
      <c r="O32" s="7">
        <f t="shared" si="59"/>
        <v>-207020.45999999996</v>
      </c>
      <c r="P32" s="7">
        <f t="shared" si="60"/>
        <v>-19576.630000000034</v>
      </c>
      <c r="Q32" s="7">
        <f t="shared" si="61"/>
        <v>-37765.539999999979</v>
      </c>
      <c r="R32" s="7">
        <f t="shared" si="62"/>
        <v>-19268.470000000016</v>
      </c>
      <c r="S32" s="7">
        <f>I32-H32</f>
        <v>-3182.7699999999895</v>
      </c>
      <c r="T32" s="7">
        <f>J32-I32</f>
        <v>-6275.0299999999988</v>
      </c>
      <c r="U32" s="13">
        <f>J32-C32</f>
        <v>-32509.679999999993</v>
      </c>
      <c r="V32" s="2"/>
      <c r="W32" s="49"/>
    </row>
    <row r="33" spans="1:43" ht="15" thickBot="1" x14ac:dyDescent="0.35">
      <c r="A33" s="110" t="s">
        <v>91</v>
      </c>
      <c r="B33" s="2"/>
      <c r="C33" s="124">
        <f>C32-C31</f>
        <v>-321951.2</v>
      </c>
      <c r="D33" s="125">
        <f t="shared" ref="D33:K33" si="65">D32-D31</f>
        <v>-351607.45999999996</v>
      </c>
      <c r="E33" s="125">
        <f t="shared" si="65"/>
        <v>-351258.41000000003</v>
      </c>
      <c r="F33" s="125">
        <f t="shared" si="65"/>
        <v>-334572.34999999998</v>
      </c>
      <c r="G33" s="125">
        <f t="shared" si="65"/>
        <v>-379566.65</v>
      </c>
      <c r="H33" s="125">
        <f t="shared" si="65"/>
        <v>-383101</v>
      </c>
      <c r="I33" s="125">
        <f t="shared" si="65"/>
        <v>-376017.57</v>
      </c>
      <c r="J33" s="125">
        <f t="shared" si="65"/>
        <v>-389675.94999999995</v>
      </c>
      <c r="K33" s="126">
        <f t="shared" si="65"/>
        <v>-734</v>
      </c>
      <c r="L33" s="2"/>
      <c r="M33" s="21"/>
      <c r="N33" s="125">
        <f t="shared" si="58"/>
        <v>-29656.259999999951</v>
      </c>
      <c r="O33" s="125">
        <f t="shared" si="59"/>
        <v>349.04999999993015</v>
      </c>
      <c r="P33" s="125">
        <f t="shared" si="60"/>
        <v>16686.060000000056</v>
      </c>
      <c r="Q33" s="125">
        <f t="shared" si="61"/>
        <v>-44994.300000000047</v>
      </c>
      <c r="R33" s="125">
        <f t="shared" si="62"/>
        <v>-3534.3499999999767</v>
      </c>
      <c r="S33" s="125">
        <f t="shared" ref="S33" si="66">I33-H33</f>
        <v>7083.429999999993</v>
      </c>
      <c r="T33" s="125">
        <f t="shared" ref="T33" si="67">J33-I33</f>
        <v>-13658.379999999946</v>
      </c>
      <c r="U33" s="126">
        <f t="shared" ref="U33" si="68">J33-C33</f>
        <v>-67724.749999999942</v>
      </c>
      <c r="V33" s="2"/>
      <c r="W33" s="107"/>
    </row>
    <row r="35" spans="1:43" ht="18.75" customHeight="1" thickBot="1" x14ac:dyDescent="0.35">
      <c r="A35" s="8"/>
      <c r="B35" s="8"/>
      <c r="C35" s="109"/>
      <c r="D35" s="84"/>
      <c r="E35" s="84"/>
      <c r="F35" s="84"/>
      <c r="G35" s="84"/>
      <c r="H35" s="84"/>
      <c r="I35" s="84"/>
      <c r="J35" s="84"/>
      <c r="K35" s="84"/>
      <c r="L35" s="84"/>
      <c r="M35" s="6"/>
      <c r="N35" s="84"/>
      <c r="O35" s="84"/>
      <c r="P35" s="84"/>
      <c r="Q35" s="84"/>
      <c r="R35" s="84"/>
      <c r="S35" s="84"/>
      <c r="T35" s="84"/>
      <c r="U35" s="84"/>
      <c r="V35" s="111">
        <f>L35-D35</f>
        <v>0</v>
      </c>
      <c r="W35" s="2"/>
      <c r="X35" s="2"/>
      <c r="Y35" s="2"/>
      <c r="Z35" s="2"/>
      <c r="AA35" s="2"/>
      <c r="AB35" s="2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</row>
    <row r="36" spans="1:43" ht="15" thickBot="1" x14ac:dyDescent="0.35">
      <c r="A36" s="182" t="s">
        <v>151</v>
      </c>
      <c r="B36" s="2"/>
      <c r="C36" s="183">
        <f>C14+C19+C11</f>
        <v>-326553.91000000003</v>
      </c>
      <c r="D36" s="184">
        <f t="shared" ref="D36:I36" si="69">D14+D19+D11</f>
        <v>-357154.02</v>
      </c>
      <c r="E36" s="184">
        <f t="shared" si="69"/>
        <v>-368971.12</v>
      </c>
      <c r="F36" s="184">
        <f t="shared" si="69"/>
        <v>-394459.54</v>
      </c>
      <c r="G36" s="184">
        <f t="shared" si="69"/>
        <v>-421028.28</v>
      </c>
      <c r="H36" s="184">
        <f t="shared" si="69"/>
        <v>-405509.76000000007</v>
      </c>
      <c r="I36" s="184">
        <f t="shared" si="69"/>
        <v>-399385.52</v>
      </c>
      <c r="J36" s="184">
        <f>J14+J19+J11</f>
        <v>-412823.89999999991</v>
      </c>
      <c r="K36" s="185">
        <f>K14+K19+K11</f>
        <v>-23881.95</v>
      </c>
      <c r="L36" s="2"/>
      <c r="M36" s="37"/>
      <c r="N36" s="35">
        <f t="shared" ref="N36" si="70">D36-C36</f>
        <v>-30600.109999999986</v>
      </c>
      <c r="O36" s="35">
        <f t="shared" ref="O36" si="71">E36-D36</f>
        <v>-11817.099999999977</v>
      </c>
      <c r="P36" s="35">
        <f t="shared" ref="P36" si="72">F36-E36</f>
        <v>-25488.419999999984</v>
      </c>
      <c r="Q36" s="35">
        <f t="shared" ref="Q36" si="73">G36-F36</f>
        <v>-26568.740000000049</v>
      </c>
      <c r="R36" s="35">
        <f t="shared" ref="R36" si="74">H36-G36</f>
        <v>15518.51999999996</v>
      </c>
      <c r="S36" s="35">
        <f>I36-H36</f>
        <v>6124.2400000000489</v>
      </c>
      <c r="T36" s="35">
        <f>J36-I36</f>
        <v>-13438.379999999888</v>
      </c>
      <c r="U36" s="36">
        <f>J36-C36</f>
        <v>-86269.989999999874</v>
      </c>
      <c r="V36" s="2"/>
      <c r="W36" s="61"/>
    </row>
  </sheetData>
  <pageMargins left="0.25" right="0.25" top="0.75" bottom="0.75" header="0.3" footer="0.3"/>
  <pageSetup paperSize="8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33CC"/>
    <pageSetUpPr fitToPage="1"/>
  </sheetPr>
  <dimension ref="A1:AP33"/>
  <sheetViews>
    <sheetView workbookViewId="0">
      <selection activeCell="A6" sqref="A6"/>
    </sheetView>
  </sheetViews>
  <sheetFormatPr baseColWidth="10" defaultRowHeight="14.4" x14ac:dyDescent="0.3"/>
  <cols>
    <col min="1" max="1" width="44.6640625" customWidth="1"/>
    <col min="2" max="2" width="1.109375" customWidth="1"/>
    <col min="9" max="10" width="13.44140625" customWidth="1"/>
    <col min="11" max="11" width="15.5546875" customWidth="1"/>
    <col min="12" max="12" width="1.5546875" customWidth="1"/>
    <col min="15" max="15" width="13.109375" customWidth="1"/>
    <col min="18" max="18" width="14" customWidth="1"/>
    <col min="19" max="19" width="14.109375" customWidth="1"/>
    <col min="20" max="20" width="13.33203125" customWidth="1"/>
    <col min="21" max="21" width="14.44140625" customWidth="1"/>
    <col min="22" max="22" width="0.88671875" customWidth="1"/>
    <col min="23" max="23" width="31.44140625" customWidth="1"/>
  </cols>
  <sheetData>
    <row r="1" spans="1:42" ht="20.399999999999999" x14ac:dyDescent="0.3">
      <c r="A1" s="9" t="s">
        <v>146</v>
      </c>
      <c r="B1" s="9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42" ht="15" thickBot="1" x14ac:dyDescent="0.35">
      <c r="A2" s="8"/>
      <c r="B2" s="8"/>
      <c r="C2" s="3"/>
      <c r="D2" s="2"/>
      <c r="E2" s="2"/>
      <c r="F2" s="2"/>
      <c r="G2" s="2"/>
      <c r="H2" s="2"/>
      <c r="I2" s="2"/>
      <c r="J2" s="2"/>
      <c r="K2" s="2"/>
      <c r="L2" s="2"/>
      <c r="M2" s="3" t="s">
        <v>94</v>
      </c>
      <c r="N2" s="2"/>
      <c r="O2" s="2"/>
      <c r="P2" s="2"/>
      <c r="Q2" s="2"/>
      <c r="R2" s="2"/>
      <c r="S2" s="2"/>
      <c r="T2" s="2"/>
      <c r="U2" s="2"/>
      <c r="V2" s="2"/>
      <c r="W2" s="2"/>
    </row>
    <row r="3" spans="1:42" ht="16.2" thickBot="1" x14ac:dyDescent="0.35">
      <c r="A3" s="8" t="s">
        <v>39</v>
      </c>
      <c r="B3" s="2"/>
      <c r="C3" s="17" t="s">
        <v>0</v>
      </c>
      <c r="D3" s="18" t="s">
        <v>1</v>
      </c>
      <c r="E3" s="18" t="s">
        <v>2</v>
      </c>
      <c r="F3" s="18" t="s">
        <v>3</v>
      </c>
      <c r="G3" s="18" t="s">
        <v>4</v>
      </c>
      <c r="H3" s="18" t="s">
        <v>5</v>
      </c>
      <c r="I3" s="18" t="s">
        <v>6</v>
      </c>
      <c r="J3" s="18" t="s">
        <v>101</v>
      </c>
      <c r="K3" s="19" t="s">
        <v>102</v>
      </c>
      <c r="L3" s="2"/>
      <c r="M3" s="17" t="s">
        <v>0</v>
      </c>
      <c r="N3" s="18" t="s">
        <v>1</v>
      </c>
      <c r="O3" s="18" t="s">
        <v>2</v>
      </c>
      <c r="P3" s="18" t="s">
        <v>3</v>
      </c>
      <c r="Q3" s="18" t="s">
        <v>4</v>
      </c>
      <c r="R3" s="18" t="s">
        <v>5</v>
      </c>
      <c r="S3" s="18" t="s">
        <v>6</v>
      </c>
      <c r="T3" s="18" t="s">
        <v>7</v>
      </c>
      <c r="U3" s="19" t="s">
        <v>9</v>
      </c>
      <c r="V3" s="2"/>
      <c r="W3" s="22" t="s">
        <v>12</v>
      </c>
    </row>
    <row r="4" spans="1:42" ht="9.75" customHeight="1" thickBot="1" x14ac:dyDescent="0.35">
      <c r="A4" s="8"/>
      <c r="B4" s="8"/>
      <c r="C4" s="3"/>
      <c r="D4" s="2"/>
      <c r="E4" s="2"/>
      <c r="F4" s="2"/>
      <c r="G4" s="2"/>
      <c r="H4" s="2"/>
      <c r="I4" s="2"/>
      <c r="J4" s="2"/>
      <c r="K4" s="2"/>
      <c r="L4" s="2"/>
      <c r="M4" s="3"/>
      <c r="N4" s="2"/>
      <c r="O4" s="2"/>
      <c r="P4" s="2"/>
      <c r="Q4" s="2"/>
      <c r="R4" s="2"/>
      <c r="S4" s="2"/>
      <c r="T4" s="2"/>
      <c r="U4" s="2"/>
      <c r="V4" s="2"/>
      <c r="W4" s="2"/>
    </row>
    <row r="5" spans="1:42" x14ac:dyDescent="0.3">
      <c r="A5" s="10" t="s">
        <v>38</v>
      </c>
      <c r="B5" s="2"/>
      <c r="C5" s="25">
        <f>'Fonct. Dép.'!D5</f>
        <v>101065.91</v>
      </c>
      <c r="D5" s="26">
        <f>'Fonct. Dép.'!E5</f>
        <v>136704.37</v>
      </c>
      <c r="E5" s="26">
        <f>'Fonct. Dép.'!F5</f>
        <v>100963.44000000002</v>
      </c>
      <c r="F5" s="26">
        <f>'Fonct. Dép.'!G5</f>
        <v>102021.85999999999</v>
      </c>
      <c r="G5" s="26">
        <f>'Fonct. Dép.'!H5</f>
        <v>104528.46999999999</v>
      </c>
      <c r="H5" s="26">
        <f>'Fonct. Dép.'!I5</f>
        <v>91221.020000000019</v>
      </c>
      <c r="I5" s="26">
        <f>'Fonct. Dép.'!J5</f>
        <v>58183.429999999993</v>
      </c>
      <c r="J5" s="26">
        <f>'Fonct. Dép.'!K5</f>
        <v>73341.209999999992</v>
      </c>
      <c r="K5" s="27">
        <f>'Fonct. Dép.'!L5</f>
        <v>64430</v>
      </c>
      <c r="L5" s="2"/>
      <c r="M5" s="28"/>
      <c r="N5" s="26">
        <f t="shared" ref="N5:T11" si="0">D5-C5</f>
        <v>35638.459999999992</v>
      </c>
      <c r="O5" s="26">
        <f t="shared" si="0"/>
        <v>-35740.929999999978</v>
      </c>
      <c r="P5" s="26">
        <f t="shared" si="0"/>
        <v>1058.4199999999691</v>
      </c>
      <c r="Q5" s="26">
        <f t="shared" si="0"/>
        <v>2506.6100000000006</v>
      </c>
      <c r="R5" s="26">
        <f t="shared" si="0"/>
        <v>-13307.449999999968</v>
      </c>
      <c r="S5" s="26">
        <f>I5-H5</f>
        <v>-33037.590000000026</v>
      </c>
      <c r="T5" s="26">
        <f>J5-I5</f>
        <v>15157.779999999999</v>
      </c>
      <c r="U5" s="27">
        <f>J5-C5</f>
        <v>-27724.700000000012</v>
      </c>
      <c r="V5" s="2"/>
      <c r="W5" s="29"/>
    </row>
    <row r="6" spans="1:42" ht="27.6" x14ac:dyDescent="0.3">
      <c r="A6" s="11" t="s">
        <v>20</v>
      </c>
      <c r="B6" s="2"/>
      <c r="C6" s="12">
        <f>'Fonct. Dép.'!D24</f>
        <v>231219.68</v>
      </c>
      <c r="D6" s="7">
        <f>'Fonct. Dép.'!E24</f>
        <v>233077.47</v>
      </c>
      <c r="E6" s="7">
        <f>'Fonct. Dép.'!F24</f>
        <v>0</v>
      </c>
      <c r="F6" s="7">
        <f>'Fonct. Dép.'!G24</f>
        <v>0</v>
      </c>
      <c r="G6" s="7">
        <f>'Fonct. Dép.'!H24</f>
        <v>0</v>
      </c>
      <c r="H6" s="7">
        <f>'Fonct. Dép.'!I24</f>
        <v>0</v>
      </c>
      <c r="I6" s="7">
        <f>'Fonct. Dép.'!J24</f>
        <v>0</v>
      </c>
      <c r="J6" s="7">
        <f>'Fonct. Dép.'!K24</f>
        <v>0</v>
      </c>
      <c r="K6" s="13">
        <f>'Fonct. Dép.'!L24</f>
        <v>0</v>
      </c>
      <c r="L6" s="2"/>
      <c r="M6" s="20"/>
      <c r="N6" s="59">
        <f t="shared" ref="N6:S6" si="1">D6*100/D14</f>
        <v>62.986788196707707</v>
      </c>
      <c r="O6" s="59">
        <f t="shared" si="1"/>
        <v>0</v>
      </c>
      <c r="P6" s="59">
        <f t="shared" si="1"/>
        <v>0</v>
      </c>
      <c r="Q6" s="59">
        <f t="shared" si="1"/>
        <v>0</v>
      </c>
      <c r="R6" s="59">
        <f t="shared" si="1"/>
        <v>0</v>
      </c>
      <c r="S6" s="59">
        <f t="shared" si="1"/>
        <v>0</v>
      </c>
      <c r="T6" s="59">
        <f>J6*100/J14</f>
        <v>0</v>
      </c>
      <c r="U6" s="60"/>
      <c r="V6" s="2"/>
      <c r="W6" s="49" t="s">
        <v>44</v>
      </c>
    </row>
    <row r="7" spans="1:42" x14ac:dyDescent="0.3">
      <c r="A7" s="11" t="s">
        <v>22</v>
      </c>
      <c r="B7" s="2"/>
      <c r="C7" s="12">
        <f>'Fonct. Dép.'!D27</f>
        <v>0</v>
      </c>
      <c r="D7" s="7">
        <f>'Fonct. Dép.'!E27</f>
        <v>0</v>
      </c>
      <c r="E7" s="7">
        <f>'Fonct. Dép.'!F27</f>
        <v>0</v>
      </c>
      <c r="F7" s="7">
        <f>'Fonct. Dép.'!G27</f>
        <v>3189.03</v>
      </c>
      <c r="G7" s="7">
        <f>'Fonct. Dép.'!H27</f>
        <v>6794.71</v>
      </c>
      <c r="H7" s="7">
        <f>'Fonct. Dép.'!I27</f>
        <v>173.5</v>
      </c>
      <c r="I7" s="7">
        <f>'Fonct. Dép.'!J27</f>
        <v>118</v>
      </c>
      <c r="J7" s="7">
        <f>'Fonct. Dép.'!K27</f>
        <v>0</v>
      </c>
      <c r="K7" s="13">
        <f>'Fonct. Dép.'!L27</f>
        <v>5619</v>
      </c>
      <c r="L7" s="2"/>
      <c r="M7" s="20"/>
      <c r="N7" s="7">
        <f t="shared" si="0"/>
        <v>0</v>
      </c>
      <c r="O7" s="7">
        <f t="shared" si="0"/>
        <v>0</v>
      </c>
      <c r="P7" s="7">
        <f t="shared" si="0"/>
        <v>3189.03</v>
      </c>
      <c r="Q7" s="7">
        <f t="shared" si="0"/>
        <v>3605.68</v>
      </c>
      <c r="R7" s="7">
        <f t="shared" si="0"/>
        <v>-6621.21</v>
      </c>
      <c r="S7" s="7">
        <f t="shared" si="0"/>
        <v>-55.5</v>
      </c>
      <c r="T7" s="7">
        <f t="shared" si="0"/>
        <v>-118</v>
      </c>
      <c r="U7" s="13">
        <f t="shared" ref="U7:U11" si="2">J7-C7</f>
        <v>0</v>
      </c>
      <c r="V7" s="2"/>
      <c r="W7" s="23"/>
    </row>
    <row r="8" spans="1:42" x14ac:dyDescent="0.3">
      <c r="A8" s="11" t="s">
        <v>25</v>
      </c>
      <c r="B8" s="2"/>
      <c r="C8" s="12">
        <f>'Fonct. Dép.'!D32</f>
        <v>306.08999999999997</v>
      </c>
      <c r="D8" s="7">
        <f>'Fonct. Dép.'!E32</f>
        <v>260</v>
      </c>
      <c r="E8" s="7">
        <f>'Fonct. Dép.'!F32</f>
        <v>212.05</v>
      </c>
      <c r="F8" s="7">
        <f>'Fonct. Dép.'!G32</f>
        <v>162.15</v>
      </c>
      <c r="G8" s="7">
        <f>'Fonct. Dép.'!H32</f>
        <v>110.23</v>
      </c>
      <c r="H8" s="7">
        <f>'Fonct. Dép.'!I32</f>
        <v>56.17</v>
      </c>
      <c r="I8" s="7">
        <f>'Fonct. Dép.'!J32</f>
        <v>0</v>
      </c>
      <c r="J8" s="7">
        <f>'Fonct. Dép.'!K32</f>
        <v>0</v>
      </c>
      <c r="K8" s="13">
        <f>'Fonct. Dép.'!L32</f>
        <v>0</v>
      </c>
      <c r="L8" s="2"/>
      <c r="M8" s="20"/>
      <c r="N8" s="7">
        <f t="shared" si="0"/>
        <v>-46.089999999999975</v>
      </c>
      <c r="O8" s="7">
        <f t="shared" si="0"/>
        <v>-47.949999999999989</v>
      </c>
      <c r="P8" s="7">
        <f t="shared" si="0"/>
        <v>-49.900000000000006</v>
      </c>
      <c r="Q8" s="7">
        <f t="shared" si="0"/>
        <v>-51.92</v>
      </c>
      <c r="R8" s="7">
        <f t="shared" si="0"/>
        <v>-54.06</v>
      </c>
      <c r="S8" s="7">
        <f t="shared" si="0"/>
        <v>-56.17</v>
      </c>
      <c r="T8" s="7">
        <f t="shared" si="0"/>
        <v>0</v>
      </c>
      <c r="U8" s="13">
        <f t="shared" si="2"/>
        <v>-306.08999999999997</v>
      </c>
      <c r="V8" s="2"/>
      <c r="W8" s="23"/>
    </row>
    <row r="9" spans="1:42" x14ac:dyDescent="0.3">
      <c r="A9" s="11" t="s">
        <v>40</v>
      </c>
      <c r="B9" s="2"/>
      <c r="C9" s="12">
        <f>'Fonct. Dép.'!D35</f>
        <v>64</v>
      </c>
      <c r="D9" s="7">
        <f>'Fonct. Dép.'!E35</f>
        <v>0</v>
      </c>
      <c r="E9" s="7">
        <f>'Fonct. Dép.'!F35</f>
        <v>52.8</v>
      </c>
      <c r="F9" s="7">
        <f>'Fonct. Dép.'!G35</f>
        <v>0</v>
      </c>
      <c r="G9" s="7">
        <f>'Fonct. Dép.'!H35</f>
        <v>0</v>
      </c>
      <c r="H9" s="7">
        <f>'Fonct. Dép.'!I35</f>
        <v>41.5</v>
      </c>
      <c r="I9" s="7">
        <f>'Fonct. Dép.'!J35</f>
        <v>133</v>
      </c>
      <c r="J9" s="7">
        <f>'Fonct. Dép.'!K35</f>
        <v>0</v>
      </c>
      <c r="K9" s="58">
        <f>'Fonct. Dép.'!L35</f>
        <v>0</v>
      </c>
      <c r="L9" s="2"/>
      <c r="M9" s="20"/>
      <c r="N9" s="7">
        <f t="shared" si="0"/>
        <v>-64</v>
      </c>
      <c r="O9" s="7">
        <f t="shared" si="0"/>
        <v>52.8</v>
      </c>
      <c r="P9" s="7">
        <f t="shared" si="0"/>
        <v>-52.8</v>
      </c>
      <c r="Q9" s="7">
        <f t="shared" si="0"/>
        <v>0</v>
      </c>
      <c r="R9" s="7">
        <f t="shared" si="0"/>
        <v>41.5</v>
      </c>
      <c r="S9" s="7">
        <f t="shared" si="0"/>
        <v>91.5</v>
      </c>
      <c r="T9" s="7">
        <f t="shared" si="0"/>
        <v>-133</v>
      </c>
      <c r="U9" s="13">
        <f t="shared" si="2"/>
        <v>-64</v>
      </c>
      <c r="V9" s="2"/>
      <c r="W9" s="23"/>
    </row>
    <row r="10" spans="1:42" x14ac:dyDescent="0.3">
      <c r="A10" s="11" t="s">
        <v>34</v>
      </c>
      <c r="B10" s="2"/>
      <c r="C10" s="12">
        <f>'Fonct. Dép.'!D41</f>
        <v>0</v>
      </c>
      <c r="D10" s="7">
        <f>'Fonct. Dép.'!E41</f>
        <v>0</v>
      </c>
      <c r="E10" s="7">
        <f>'Fonct. Dép.'!F41</f>
        <v>0</v>
      </c>
      <c r="F10" s="7">
        <f>'Fonct. Dép.'!G41</f>
        <v>0</v>
      </c>
      <c r="G10" s="7">
        <f>'Fonct. Dép.'!H41</f>
        <v>20386.73</v>
      </c>
      <c r="H10" s="7">
        <f>'Fonct. Dép.'!I41</f>
        <v>0</v>
      </c>
      <c r="I10" s="7">
        <f>'Fonct. Dép.'!J41</f>
        <v>220</v>
      </c>
      <c r="J10" s="7">
        <f>'Fonct. Dép.'!K41</f>
        <v>0</v>
      </c>
      <c r="K10" s="13">
        <f>'Fonct. Dép.'!L41</f>
        <v>0</v>
      </c>
      <c r="L10" s="2"/>
      <c r="M10" s="20"/>
      <c r="N10" s="7">
        <f>D10-C10</f>
        <v>0</v>
      </c>
      <c r="O10" s="7">
        <f t="shared" si="0"/>
        <v>0</v>
      </c>
      <c r="P10" s="7">
        <f t="shared" si="0"/>
        <v>0</v>
      </c>
      <c r="Q10" s="7">
        <f t="shared" si="0"/>
        <v>20386.73</v>
      </c>
      <c r="R10" s="7">
        <f t="shared" si="0"/>
        <v>-20386.73</v>
      </c>
      <c r="S10" s="7">
        <f t="shared" si="0"/>
        <v>220</v>
      </c>
      <c r="T10" s="7">
        <f>J10-I10</f>
        <v>-220</v>
      </c>
      <c r="U10" s="13">
        <f>J10-C10</f>
        <v>0</v>
      </c>
      <c r="V10" s="2"/>
      <c r="W10" s="23"/>
    </row>
    <row r="11" spans="1:42" x14ac:dyDescent="0.3">
      <c r="A11" s="11" t="s">
        <v>125</v>
      </c>
      <c r="B11" s="2"/>
      <c r="C11" s="12">
        <f>'Fonct. Dép.'!D44</f>
        <v>0</v>
      </c>
      <c r="D11" s="7">
        <f>'Fonct. Dép.'!E44</f>
        <v>0</v>
      </c>
      <c r="E11" s="7">
        <f>'Fonct. Dép.'!F44</f>
        <v>0</v>
      </c>
      <c r="F11" s="7">
        <f>'Fonct. Dép.'!G44</f>
        <v>0</v>
      </c>
      <c r="G11" s="7">
        <f>'Fonct. Dép.'!H44</f>
        <v>0</v>
      </c>
      <c r="H11" s="7">
        <f>'Fonct. Dép.'!I44</f>
        <v>0</v>
      </c>
      <c r="I11" s="7">
        <f>'Fonct. Dép.'!J44</f>
        <v>0</v>
      </c>
      <c r="J11" s="7">
        <f>'Fonct. Dép.'!K44</f>
        <v>0</v>
      </c>
      <c r="K11" s="13">
        <f>'Fonct. Dép.'!L44</f>
        <v>0</v>
      </c>
      <c r="L11" s="2"/>
      <c r="M11" s="20"/>
      <c r="N11" s="7">
        <f t="shared" si="0"/>
        <v>0</v>
      </c>
      <c r="O11" s="7">
        <f t="shared" si="0"/>
        <v>0</v>
      </c>
      <c r="P11" s="7">
        <f t="shared" si="0"/>
        <v>0</v>
      </c>
      <c r="Q11" s="7">
        <f t="shared" si="0"/>
        <v>0</v>
      </c>
      <c r="R11" s="7">
        <f t="shared" si="0"/>
        <v>0</v>
      </c>
      <c r="S11" s="7">
        <f t="shared" si="0"/>
        <v>0</v>
      </c>
      <c r="T11" s="7">
        <f t="shared" si="0"/>
        <v>0</v>
      </c>
      <c r="U11" s="13">
        <f t="shared" si="2"/>
        <v>0</v>
      </c>
      <c r="V11" s="2"/>
      <c r="W11" s="23"/>
    </row>
    <row r="12" spans="1:42" ht="15" thickBot="1" x14ac:dyDescent="0.35">
      <c r="A12" s="57" t="s">
        <v>41</v>
      </c>
      <c r="B12" s="2"/>
      <c r="C12" s="14">
        <f>'Fonct. Dép.'!D47</f>
        <v>0</v>
      </c>
      <c r="D12" s="161">
        <f>'Fonct. Dép.'!E47</f>
        <v>0</v>
      </c>
      <c r="E12" s="15">
        <f>'Fonct. Dép.'!F47</f>
        <v>0</v>
      </c>
      <c r="F12" s="15">
        <f>'Fonct. Dép.'!G47</f>
        <v>0</v>
      </c>
      <c r="G12" s="15">
        <f>'Fonct. Dép.'!H47</f>
        <v>0</v>
      </c>
      <c r="H12" s="15">
        <f>'Fonct. Dép.'!I47</f>
        <v>0</v>
      </c>
      <c r="I12" s="15">
        <f>'Fonct. Dép.'!J47</f>
        <v>0</v>
      </c>
      <c r="J12" s="15">
        <f>'Fonct. Dép.'!K47</f>
        <v>0</v>
      </c>
      <c r="K12" s="162">
        <f>'Fonct. Dép.'!L47</f>
        <v>23148</v>
      </c>
      <c r="L12" s="2"/>
      <c r="M12" s="21"/>
      <c r="N12" s="15">
        <f t="shared" ref="N12" si="3">D12-C12</f>
        <v>0</v>
      </c>
      <c r="O12" s="15">
        <f t="shared" ref="O12" si="4">E12-D12</f>
        <v>0</v>
      </c>
      <c r="P12" s="15">
        <f t="shared" ref="P12" si="5">F12-E12</f>
        <v>0</v>
      </c>
      <c r="Q12" s="15">
        <f t="shared" ref="Q12" si="6">G12-F12</f>
        <v>0</v>
      </c>
      <c r="R12" s="15">
        <f t="shared" ref="R12" si="7">H12-G12</f>
        <v>0</v>
      </c>
      <c r="S12" s="15">
        <f t="shared" ref="S12" si="8">I12-H12</f>
        <v>0</v>
      </c>
      <c r="T12" s="15">
        <f t="shared" ref="T12" si="9">J12-I12</f>
        <v>0</v>
      </c>
      <c r="U12" s="16">
        <f t="shared" ref="U12" si="10">J12-C12</f>
        <v>0</v>
      </c>
      <c r="V12" s="2"/>
      <c r="W12" s="24"/>
    </row>
    <row r="13" spans="1:42" ht="15" thickBot="1" x14ac:dyDescent="0.35"/>
    <row r="14" spans="1:42" ht="18.600000000000001" thickBot="1" x14ac:dyDescent="0.35">
      <c r="A14" s="50" t="s">
        <v>43</v>
      </c>
      <c r="B14" s="4"/>
      <c r="C14" s="51">
        <f>SUM(C5:C12)</f>
        <v>332655.68</v>
      </c>
      <c r="D14" s="52">
        <f t="shared" ref="D14:I14" si="11">SUM(D5:D12)</f>
        <v>370041.83999999997</v>
      </c>
      <c r="E14" s="52">
        <f t="shared" si="11"/>
        <v>101228.29000000002</v>
      </c>
      <c r="F14" s="52">
        <f t="shared" si="11"/>
        <v>105373.03999999998</v>
      </c>
      <c r="G14" s="52">
        <f t="shared" si="11"/>
        <v>131820.13999999998</v>
      </c>
      <c r="H14" s="52">
        <f t="shared" si="11"/>
        <v>91492.190000000017</v>
      </c>
      <c r="I14" s="52">
        <f t="shared" si="11"/>
        <v>58654.429999999993</v>
      </c>
      <c r="J14" s="52">
        <f>SUM(J5:J12)</f>
        <v>73341.209999999992</v>
      </c>
      <c r="K14" s="52">
        <f>SUM(K5:K12)</f>
        <v>93197</v>
      </c>
      <c r="L14" s="53"/>
      <c r="M14" s="54"/>
      <c r="N14" s="55">
        <f t="shared" ref="N14" si="12">D14-C14</f>
        <v>37386.159999999974</v>
      </c>
      <c r="O14" s="55">
        <f t="shared" ref="O14" si="13">E14-D14</f>
        <v>-268813.54999999993</v>
      </c>
      <c r="P14" s="55">
        <f t="shared" ref="P14" si="14">F14-E14</f>
        <v>4144.7499999999563</v>
      </c>
      <c r="Q14" s="55">
        <f t="shared" ref="Q14" si="15">G14-F14</f>
        <v>26447.100000000006</v>
      </c>
      <c r="R14" s="55">
        <f t="shared" ref="R14" si="16">H14-G14</f>
        <v>-40327.949999999968</v>
      </c>
      <c r="S14" s="55">
        <f t="shared" ref="S14" si="17">I14-H14</f>
        <v>-32837.760000000024</v>
      </c>
      <c r="T14" s="55">
        <f>J14-I14</f>
        <v>14686.779999999999</v>
      </c>
      <c r="U14" s="52">
        <f t="shared" ref="U14" si="18">J14-C14</f>
        <v>-259314.47</v>
      </c>
      <c r="V14" s="3"/>
      <c r="W14" s="43"/>
      <c r="X14" s="2"/>
      <c r="Y14" s="2"/>
      <c r="Z14" s="2"/>
      <c r="AA14" s="2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</row>
    <row r="15" spans="1:42" x14ac:dyDescent="0.3">
      <c r="C15" s="56" t="b">
        <f>C14='Fonct. Dép.'!D51</f>
        <v>1</v>
      </c>
      <c r="D15" s="56" t="b">
        <f>D14='Fonct. Dép.'!E51</f>
        <v>1</v>
      </c>
      <c r="E15" s="56" t="b">
        <f>E14='Fonct. Dép.'!F51</f>
        <v>1</v>
      </c>
      <c r="F15" s="56" t="b">
        <f>F14='Fonct. Dép.'!G51</f>
        <v>1</v>
      </c>
      <c r="G15" s="56" t="b">
        <f>G14='Fonct. Dép.'!H51</f>
        <v>1</v>
      </c>
      <c r="H15" s="56" t="b">
        <f>H14='Fonct. Dép.'!I51</f>
        <v>1</v>
      </c>
      <c r="I15" s="56" t="b">
        <f>I14='Fonct. Dép.'!J51</f>
        <v>1</v>
      </c>
      <c r="J15" s="56" t="b">
        <f>J14='Fonct. Dép.'!K51</f>
        <v>1</v>
      </c>
      <c r="K15" s="56" t="b">
        <f>K14='Fonct. Dép.'!L51</f>
        <v>1</v>
      </c>
      <c r="M15" s="56" t="b">
        <f>M14='Fonct. Dép.'!N51</f>
        <v>1</v>
      </c>
      <c r="N15" s="56" t="b">
        <f>N14='Fonct. Dép.'!O51</f>
        <v>1</v>
      </c>
      <c r="O15" s="56" t="b">
        <f>O14='Fonct. Dép.'!P51</f>
        <v>1</v>
      </c>
      <c r="P15" s="56" t="b">
        <f>P14='Fonct. Dép.'!Q51</f>
        <v>1</v>
      </c>
      <c r="Q15" s="56" t="b">
        <f>Q14='Fonct. Dép.'!R51</f>
        <v>1</v>
      </c>
      <c r="R15" s="56" t="b">
        <f>R14='Fonct. Dép.'!S51</f>
        <v>1</v>
      </c>
      <c r="S15" s="56" t="b">
        <f>S14='Fonct. Dép.'!T51</f>
        <v>1</v>
      </c>
      <c r="T15" s="56" t="b">
        <f>T14='Fonct. Dép.'!U51</f>
        <v>1</v>
      </c>
      <c r="U15" s="56" t="b">
        <f>U14='Fonct. Dép.'!W51</f>
        <v>1</v>
      </c>
    </row>
    <row r="16" spans="1:42" ht="15" thickBot="1" x14ac:dyDescent="0.35"/>
    <row r="17" spans="1:42" ht="16.2" thickBot="1" x14ac:dyDescent="0.35">
      <c r="A17" s="8" t="s">
        <v>60</v>
      </c>
      <c r="B17" s="2"/>
      <c r="C17" s="17" t="s">
        <v>0</v>
      </c>
      <c r="D17" s="18" t="s">
        <v>1</v>
      </c>
      <c r="E17" s="18" t="s">
        <v>2</v>
      </c>
      <c r="F17" s="18" t="s">
        <v>3</v>
      </c>
      <c r="G17" s="18" t="s">
        <v>4</v>
      </c>
      <c r="H17" s="18" t="s">
        <v>5</v>
      </c>
      <c r="I17" s="18" t="s">
        <v>6</v>
      </c>
      <c r="J17" s="18" t="s">
        <v>101</v>
      </c>
      <c r="K17" s="19" t="s">
        <v>102</v>
      </c>
      <c r="L17" s="2"/>
      <c r="M17" s="17" t="s">
        <v>0</v>
      </c>
      <c r="N17" s="18" t="s">
        <v>1</v>
      </c>
      <c r="O17" s="18" t="s">
        <v>2</v>
      </c>
      <c r="P17" s="18" t="s">
        <v>3</v>
      </c>
      <c r="Q17" s="18" t="s">
        <v>4</v>
      </c>
      <c r="R17" s="18" t="s">
        <v>5</v>
      </c>
      <c r="S17" s="18" t="s">
        <v>6</v>
      </c>
      <c r="T17" s="18" t="s">
        <v>7</v>
      </c>
      <c r="U17" s="19" t="s">
        <v>9</v>
      </c>
      <c r="V17" s="2"/>
      <c r="W17" s="22" t="s">
        <v>12</v>
      </c>
    </row>
    <row r="18" spans="1:42" ht="9.75" customHeight="1" thickBot="1" x14ac:dyDescent="0.35">
      <c r="A18" s="8"/>
      <c r="B18" s="8"/>
      <c r="C18" s="3"/>
      <c r="D18" s="2"/>
      <c r="E18" s="2"/>
      <c r="F18" s="2"/>
      <c r="G18" s="2"/>
      <c r="H18" s="2"/>
      <c r="I18" s="2"/>
      <c r="J18" s="2"/>
      <c r="K18" s="2"/>
      <c r="L18" s="2"/>
      <c r="M18" s="3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42" x14ac:dyDescent="0.3">
      <c r="A19" s="10" t="s">
        <v>47</v>
      </c>
      <c r="B19" s="2"/>
      <c r="C19" s="25">
        <f>'Fonct. Rec.'!D5</f>
        <v>0</v>
      </c>
      <c r="D19" s="26">
        <f>'Fonct. Rec.'!E5</f>
        <v>0</v>
      </c>
      <c r="E19" s="26">
        <f>'Fonct. Rec.'!F5</f>
        <v>0</v>
      </c>
      <c r="F19" s="26">
        <f>'Fonct. Rec.'!G5</f>
        <v>0</v>
      </c>
      <c r="G19" s="26">
        <f>'Fonct. Rec.'!H5</f>
        <v>0</v>
      </c>
      <c r="H19" s="26">
        <f>'Fonct. Rec.'!I5</f>
        <v>0</v>
      </c>
      <c r="I19" s="26">
        <f>'Fonct. Rec.'!J5</f>
        <v>0</v>
      </c>
      <c r="J19" s="26">
        <f>'Fonct. Rec.'!K5</f>
        <v>0</v>
      </c>
      <c r="K19" s="27">
        <f>'Fonct. Rec.'!L5</f>
        <v>0</v>
      </c>
      <c r="L19" s="2"/>
      <c r="M19" s="28"/>
      <c r="N19" s="26">
        <f t="shared" ref="N19:N27" si="19">D19-C19</f>
        <v>0</v>
      </c>
      <c r="O19" s="26">
        <f t="shared" ref="O19:O27" si="20">E19-D19</f>
        <v>0</v>
      </c>
      <c r="P19" s="26">
        <f t="shared" ref="P19:P27" si="21">F19-E19</f>
        <v>0</v>
      </c>
      <c r="Q19" s="26">
        <f t="shared" ref="Q19:Q27" si="22">G19-F19</f>
        <v>0</v>
      </c>
      <c r="R19" s="26">
        <f t="shared" ref="R19:R27" si="23">H19-G19</f>
        <v>0</v>
      </c>
      <c r="S19" s="26">
        <f t="shared" ref="S19:S27" si="24">I19-H19</f>
        <v>0</v>
      </c>
      <c r="T19" s="26">
        <f t="shared" ref="T19:T27" si="25">J19-I19</f>
        <v>0</v>
      </c>
      <c r="U19" s="27">
        <f t="shared" ref="U19:U27" si="26">J19-C19</f>
        <v>0</v>
      </c>
      <c r="V19" s="2"/>
      <c r="W19" s="29"/>
    </row>
    <row r="20" spans="1:42" x14ac:dyDescent="0.3">
      <c r="A20" s="11" t="s">
        <v>126</v>
      </c>
      <c r="B20" s="2"/>
      <c r="C20" s="12">
        <f>'Fonct. Rec.'!D8</f>
        <v>87466.7</v>
      </c>
      <c r="D20" s="7">
        <f>'Fonct. Rec.'!E8</f>
        <v>87533.6</v>
      </c>
      <c r="E20" s="7">
        <f>'Fonct. Rec.'!F8</f>
        <v>84095.75</v>
      </c>
      <c r="F20" s="7">
        <f>'Fonct. Rec.'!G8</f>
        <v>93613.95</v>
      </c>
      <c r="G20" s="7">
        <f>'Fonct. Rec.'!H8</f>
        <v>88189.1</v>
      </c>
      <c r="H20" s="7">
        <f>'Fonct. Rec.'!I8</f>
        <v>68221.899999999994</v>
      </c>
      <c r="I20" s="7">
        <f>'Fonct. Rec.'!J8</f>
        <v>65737.86</v>
      </c>
      <c r="J20" s="7">
        <f>'Fonct. Rec.'!K8</f>
        <v>82137.52</v>
      </c>
      <c r="K20" s="13">
        <f>'Fonct. Rec.'!L8</f>
        <v>85000</v>
      </c>
      <c r="L20" s="2"/>
      <c r="M20" s="20"/>
      <c r="N20" s="59">
        <f t="shared" si="19"/>
        <v>66.900000000008731</v>
      </c>
      <c r="O20" s="59">
        <f t="shared" si="20"/>
        <v>-3437.8500000000058</v>
      </c>
      <c r="P20" s="59">
        <f t="shared" si="21"/>
        <v>9518.1999999999971</v>
      </c>
      <c r="Q20" s="59">
        <f t="shared" si="22"/>
        <v>-5424.8499999999913</v>
      </c>
      <c r="R20" s="59">
        <f t="shared" si="23"/>
        <v>-19967.200000000012</v>
      </c>
      <c r="S20" s="59">
        <f t="shared" si="24"/>
        <v>-2484.0399999999936</v>
      </c>
      <c r="T20" s="59">
        <f t="shared" si="25"/>
        <v>16399.660000000003</v>
      </c>
      <c r="U20" s="60">
        <f t="shared" si="26"/>
        <v>-5329.179999999993</v>
      </c>
      <c r="V20" s="2"/>
      <c r="W20" s="49"/>
    </row>
    <row r="21" spans="1:42" x14ac:dyDescent="0.3">
      <c r="A21" s="11" t="s">
        <v>127</v>
      </c>
      <c r="B21" s="2"/>
      <c r="C21" s="12">
        <f>'Fonct. Rec.'!D12</f>
        <v>3666.67</v>
      </c>
      <c r="D21" s="7">
        <f>'Fonct. Rec.'!E12</f>
        <v>263757.40000000002</v>
      </c>
      <c r="E21" s="7">
        <f>'Fonct. Rec.'!F12</f>
        <v>13733.33</v>
      </c>
      <c r="F21" s="7">
        <f>'Fonct. Rec.'!G12</f>
        <v>6816.67</v>
      </c>
      <c r="G21" s="7">
        <f>'Fonct. Rec.'!H12</f>
        <v>0</v>
      </c>
      <c r="H21" s="7">
        <f>'Fonct. Rec.'!I12</f>
        <v>0</v>
      </c>
      <c r="I21" s="7">
        <f>'Fonct. Rec.'!J12</f>
        <v>0</v>
      </c>
      <c r="J21" s="7">
        <f>'Fonct. Rec.'!K12</f>
        <v>0</v>
      </c>
      <c r="K21" s="13">
        <f>'Fonct. Rec.'!L12</f>
        <v>351577.05</v>
      </c>
      <c r="L21" s="2"/>
      <c r="M21" s="20"/>
      <c r="N21" s="7">
        <f t="shared" si="19"/>
        <v>260090.73</v>
      </c>
      <c r="O21" s="7">
        <f t="shared" si="20"/>
        <v>-250024.07000000004</v>
      </c>
      <c r="P21" s="7">
        <f t="shared" si="21"/>
        <v>-6916.66</v>
      </c>
      <c r="Q21" s="7">
        <f t="shared" si="22"/>
        <v>-6816.67</v>
      </c>
      <c r="R21" s="7">
        <f t="shared" si="23"/>
        <v>0</v>
      </c>
      <c r="S21" s="7">
        <f t="shared" si="24"/>
        <v>0</v>
      </c>
      <c r="T21" s="7">
        <f t="shared" si="25"/>
        <v>0</v>
      </c>
      <c r="U21" s="13">
        <f t="shared" si="26"/>
        <v>-3666.67</v>
      </c>
      <c r="V21" s="2"/>
      <c r="W21" s="23"/>
    </row>
    <row r="22" spans="1:42" x14ac:dyDescent="0.3">
      <c r="A22" s="11" t="s">
        <v>53</v>
      </c>
      <c r="B22" s="2"/>
      <c r="C22" s="12">
        <f>'Fonct. Rec.'!D16</f>
        <v>0</v>
      </c>
      <c r="D22" s="7">
        <f>'Fonct. Rec.'!E16</f>
        <v>0</v>
      </c>
      <c r="E22" s="7">
        <f>'Fonct. Rec.'!F16</f>
        <v>0</v>
      </c>
      <c r="F22" s="7">
        <f>'Fonct. Rec.'!G16</f>
        <v>0</v>
      </c>
      <c r="G22" s="7">
        <f>'Fonct. Rec.'!H16</f>
        <v>0</v>
      </c>
      <c r="H22" s="7">
        <f>'Fonct. Rec.'!I16</f>
        <v>0</v>
      </c>
      <c r="I22" s="7">
        <f>'Fonct. Rec.'!J16</f>
        <v>0</v>
      </c>
      <c r="J22" s="7">
        <f>'Fonct. Rec.'!K16</f>
        <v>0</v>
      </c>
      <c r="K22" s="13">
        <f>'Fonct. Rec.'!L16</f>
        <v>0</v>
      </c>
      <c r="L22" s="2"/>
      <c r="M22" s="20"/>
      <c r="N22" s="7">
        <f t="shared" si="19"/>
        <v>0</v>
      </c>
      <c r="O22" s="7">
        <f t="shared" si="20"/>
        <v>0</v>
      </c>
      <c r="P22" s="7">
        <f t="shared" si="21"/>
        <v>0</v>
      </c>
      <c r="Q22" s="7">
        <f t="shared" si="22"/>
        <v>0</v>
      </c>
      <c r="R22" s="7">
        <f t="shared" si="23"/>
        <v>0</v>
      </c>
      <c r="S22" s="7">
        <f t="shared" si="24"/>
        <v>0</v>
      </c>
      <c r="T22" s="7">
        <f t="shared" si="25"/>
        <v>0</v>
      </c>
      <c r="U22" s="13">
        <f t="shared" si="26"/>
        <v>0</v>
      </c>
      <c r="V22" s="2"/>
      <c r="W22" s="23"/>
    </row>
    <row r="23" spans="1:42" x14ac:dyDescent="0.3">
      <c r="A23" s="11" t="s">
        <v>55</v>
      </c>
      <c r="B23" s="2"/>
      <c r="C23" s="12">
        <f>'Fonct. Rec.'!D21</f>
        <v>0</v>
      </c>
      <c r="D23" s="7">
        <f>'Fonct. Rec.'!E21</f>
        <v>0</v>
      </c>
      <c r="E23" s="7">
        <f>'Fonct. Rec.'!F21</f>
        <v>0</v>
      </c>
      <c r="F23" s="7">
        <f>'Fonct. Rec.'!G21</f>
        <v>0</v>
      </c>
      <c r="G23" s="7">
        <f>'Fonct. Rec.'!H21</f>
        <v>0</v>
      </c>
      <c r="H23" s="7">
        <f>'Fonct. Rec.'!I21</f>
        <v>0</v>
      </c>
      <c r="I23" s="7">
        <f>'Fonct. Rec.'!J21</f>
        <v>0</v>
      </c>
      <c r="J23" s="7">
        <f>'Fonct. Rec.'!K21</f>
        <v>0</v>
      </c>
      <c r="K23" s="58">
        <f>'Fonct. Rec.'!L21</f>
        <v>0</v>
      </c>
      <c r="L23" s="2"/>
      <c r="M23" s="20"/>
      <c r="N23" s="7">
        <f t="shared" si="19"/>
        <v>0</v>
      </c>
      <c r="O23" s="7">
        <f t="shared" si="20"/>
        <v>0</v>
      </c>
      <c r="P23" s="7">
        <f t="shared" si="21"/>
        <v>0</v>
      </c>
      <c r="Q23" s="7">
        <f t="shared" si="22"/>
        <v>0</v>
      </c>
      <c r="R23" s="7">
        <f t="shared" si="23"/>
        <v>0</v>
      </c>
      <c r="S23" s="7">
        <f t="shared" si="24"/>
        <v>0</v>
      </c>
      <c r="T23" s="7">
        <f t="shared" si="25"/>
        <v>0</v>
      </c>
      <c r="U23" s="13">
        <f t="shared" si="26"/>
        <v>0</v>
      </c>
      <c r="V23" s="2"/>
      <c r="W23" s="23"/>
    </row>
    <row r="24" spans="1:42" x14ac:dyDescent="0.3">
      <c r="A24" s="11" t="s">
        <v>57</v>
      </c>
      <c r="B24" s="2"/>
      <c r="C24" s="12">
        <f>'Fonct. Rec.'!D24</f>
        <v>644.99</v>
      </c>
      <c r="D24" s="7">
        <f>'Fonct. Rec.'!E24</f>
        <v>1260.73</v>
      </c>
      <c r="E24" s="7">
        <f>'Fonct. Rec.'!F24</f>
        <v>45922.74</v>
      </c>
      <c r="F24" s="7">
        <f>'Fonct. Rec.'!G24</f>
        <v>3202.92</v>
      </c>
      <c r="G24" s="7">
        <f>'Fonct. Rec.'!H24</f>
        <v>0</v>
      </c>
      <c r="H24" s="7">
        <f>'Fonct. Rec.'!I24</f>
        <v>270</v>
      </c>
      <c r="I24" s="7">
        <f>'Fonct. Rec.'!J24</f>
        <v>0</v>
      </c>
      <c r="J24" s="7">
        <f>'Fonct. Rec.'!K24</f>
        <v>473.26</v>
      </c>
      <c r="K24" s="13">
        <f>'Fonct. Rec.'!L24</f>
        <v>0</v>
      </c>
      <c r="L24" s="2"/>
      <c r="M24" s="20"/>
      <c r="N24" s="7">
        <f t="shared" si="19"/>
        <v>615.74</v>
      </c>
      <c r="O24" s="7">
        <f t="shared" si="20"/>
        <v>44662.009999999995</v>
      </c>
      <c r="P24" s="7">
        <f t="shared" si="21"/>
        <v>-42719.82</v>
      </c>
      <c r="Q24" s="7">
        <f t="shared" si="22"/>
        <v>-3202.92</v>
      </c>
      <c r="R24" s="7">
        <f t="shared" si="23"/>
        <v>270</v>
      </c>
      <c r="S24" s="7">
        <f t="shared" si="24"/>
        <v>-270</v>
      </c>
      <c r="T24" s="7">
        <f t="shared" si="25"/>
        <v>473.26</v>
      </c>
      <c r="U24" s="13">
        <f t="shared" si="26"/>
        <v>-171.73000000000002</v>
      </c>
      <c r="V24" s="2"/>
      <c r="W24" s="23"/>
    </row>
    <row r="25" spans="1:42" x14ac:dyDescent="0.3">
      <c r="A25" s="11" t="s">
        <v>34</v>
      </c>
      <c r="B25" s="2"/>
      <c r="C25" s="12">
        <f>'Fonct. Rec.'!D32</f>
        <v>0</v>
      </c>
      <c r="D25" s="7">
        <f>'Fonct. Rec.'!E32</f>
        <v>0</v>
      </c>
      <c r="E25" s="7">
        <f>'Fonct. Rec.'!F32</f>
        <v>0</v>
      </c>
      <c r="F25" s="7">
        <f>'Fonct. Rec.'!G32</f>
        <v>0</v>
      </c>
      <c r="G25" s="7">
        <f>'Fonct. Rec.'!H32</f>
        <v>0</v>
      </c>
      <c r="H25" s="7">
        <f>'Fonct. Rec.'!I32</f>
        <v>0</v>
      </c>
      <c r="I25" s="7">
        <f>'Fonct. Rec.'!J32</f>
        <v>0</v>
      </c>
      <c r="J25" s="7">
        <f>'Fonct. Rec.'!K32</f>
        <v>0</v>
      </c>
      <c r="K25" s="13">
        <f>'Fonct. Rec.'!L32</f>
        <v>0</v>
      </c>
      <c r="L25" s="2"/>
      <c r="M25" s="20"/>
      <c r="N25" s="7">
        <f t="shared" si="19"/>
        <v>0</v>
      </c>
      <c r="O25" s="7">
        <f t="shared" si="20"/>
        <v>0</v>
      </c>
      <c r="P25" s="7">
        <f t="shared" si="21"/>
        <v>0</v>
      </c>
      <c r="Q25" s="7">
        <f t="shared" si="22"/>
        <v>0</v>
      </c>
      <c r="R25" s="7">
        <f t="shared" si="23"/>
        <v>0</v>
      </c>
      <c r="S25" s="7">
        <f t="shared" si="24"/>
        <v>0</v>
      </c>
      <c r="T25" s="7">
        <f t="shared" si="25"/>
        <v>0</v>
      </c>
      <c r="U25" s="13">
        <f t="shared" si="26"/>
        <v>0</v>
      </c>
      <c r="V25" s="2"/>
      <c r="W25" s="23"/>
    </row>
    <row r="26" spans="1:42" x14ac:dyDescent="0.3">
      <c r="A26" s="11" t="s">
        <v>112</v>
      </c>
      <c r="B26" s="2"/>
      <c r="C26" s="12">
        <f>'Fonct. Rec.'!D35</f>
        <v>0</v>
      </c>
      <c r="D26" s="7">
        <f>'Fonct. Rec.'!E35</f>
        <v>0</v>
      </c>
      <c r="E26" s="7">
        <f>'Fonct. Rec.'!F35</f>
        <v>0</v>
      </c>
      <c r="F26" s="7">
        <f>'Fonct. Rec.'!G35</f>
        <v>0</v>
      </c>
      <c r="G26" s="7">
        <f>'Fonct. Rec.'!H35</f>
        <v>0</v>
      </c>
      <c r="H26" s="7">
        <f>'Fonct. Rec.'!I35</f>
        <v>0</v>
      </c>
      <c r="I26" s="7">
        <f>'Fonct. Rec.'!J35</f>
        <v>0</v>
      </c>
      <c r="J26" s="7">
        <f>'Fonct. Rec.'!K35</f>
        <v>0</v>
      </c>
      <c r="K26" s="13">
        <f>'Fonct. Rec.'!L35</f>
        <v>0</v>
      </c>
      <c r="L26" s="2"/>
      <c r="M26" s="20"/>
      <c r="N26" s="7">
        <f t="shared" si="19"/>
        <v>0</v>
      </c>
      <c r="O26" s="7">
        <f t="shared" si="20"/>
        <v>0</v>
      </c>
      <c r="P26" s="7">
        <f t="shared" si="21"/>
        <v>0</v>
      </c>
      <c r="Q26" s="7">
        <f t="shared" si="22"/>
        <v>0</v>
      </c>
      <c r="R26" s="7">
        <f t="shared" si="23"/>
        <v>0</v>
      </c>
      <c r="S26" s="7">
        <f t="shared" si="24"/>
        <v>0</v>
      </c>
      <c r="T26" s="7">
        <f t="shared" si="25"/>
        <v>0</v>
      </c>
      <c r="U26" s="13">
        <f t="shared" si="26"/>
        <v>0</v>
      </c>
      <c r="V26" s="2"/>
      <c r="W26" s="23"/>
    </row>
    <row r="27" spans="1:42" ht="15" thickBot="1" x14ac:dyDescent="0.35">
      <c r="A27" s="57" t="s">
        <v>30</v>
      </c>
      <c r="B27" s="2"/>
      <c r="C27" s="14">
        <f>'Fonct. Rec.'!D28</f>
        <v>0</v>
      </c>
      <c r="D27" s="15">
        <f>'Fonct. Rec.'!E28</f>
        <v>0</v>
      </c>
      <c r="E27" s="15">
        <f>'Fonct. Rec.'!F28</f>
        <v>0</v>
      </c>
      <c r="F27" s="15">
        <f>'Fonct. Rec.'!G28</f>
        <v>0</v>
      </c>
      <c r="G27" s="15">
        <f>'Fonct. Rec.'!H28</f>
        <v>0</v>
      </c>
      <c r="H27" s="15">
        <f>'Fonct. Rec.'!I28</f>
        <v>0</v>
      </c>
      <c r="I27" s="15">
        <f>'Fonct. Rec.'!J28</f>
        <v>0</v>
      </c>
      <c r="J27" s="15">
        <f>'Fonct. Rec.'!K28</f>
        <v>0</v>
      </c>
      <c r="K27" s="16">
        <f>'Fonct. Rec.'!L28</f>
        <v>0</v>
      </c>
      <c r="L27" s="2"/>
      <c r="M27" s="21"/>
      <c r="N27" s="15">
        <f t="shared" si="19"/>
        <v>0</v>
      </c>
      <c r="O27" s="15">
        <f t="shared" si="20"/>
        <v>0</v>
      </c>
      <c r="P27" s="15">
        <f t="shared" si="21"/>
        <v>0</v>
      </c>
      <c r="Q27" s="15">
        <f t="shared" si="22"/>
        <v>0</v>
      </c>
      <c r="R27" s="15">
        <f t="shared" si="23"/>
        <v>0</v>
      </c>
      <c r="S27" s="15">
        <f t="shared" si="24"/>
        <v>0</v>
      </c>
      <c r="T27" s="15">
        <f t="shared" si="25"/>
        <v>0</v>
      </c>
      <c r="U27" s="16">
        <f t="shared" si="26"/>
        <v>0</v>
      </c>
      <c r="V27" s="2"/>
      <c r="W27" s="24"/>
    </row>
    <row r="28" spans="1:42" ht="15" thickBot="1" x14ac:dyDescent="0.35"/>
    <row r="29" spans="1:42" ht="18.600000000000001" thickBot="1" x14ac:dyDescent="0.35">
      <c r="A29" s="50" t="s">
        <v>77</v>
      </c>
      <c r="B29" s="4"/>
      <c r="C29" s="51">
        <f>SUM(C19:C27)</f>
        <v>91778.36</v>
      </c>
      <c r="D29" s="52">
        <f t="shared" ref="D29:I29" si="27">SUM(D19:D27)</f>
        <v>352551.73</v>
      </c>
      <c r="E29" s="52">
        <f t="shared" si="27"/>
        <v>143751.82</v>
      </c>
      <c r="F29" s="52">
        <f t="shared" si="27"/>
        <v>103633.54</v>
      </c>
      <c r="G29" s="52">
        <f t="shared" si="27"/>
        <v>88189.1</v>
      </c>
      <c r="H29" s="52">
        <f t="shared" si="27"/>
        <v>68491.899999999994</v>
      </c>
      <c r="I29" s="52">
        <f t="shared" si="27"/>
        <v>65737.86</v>
      </c>
      <c r="J29" s="52">
        <f>SUM(J19:J27)</f>
        <v>82610.78</v>
      </c>
      <c r="K29" s="52">
        <f>SUM(K19:K27)</f>
        <v>436577.05</v>
      </c>
      <c r="L29" s="53"/>
      <c r="M29" s="54"/>
      <c r="N29" s="55">
        <f t="shared" ref="N29" si="28">D29-C29</f>
        <v>260773.37</v>
      </c>
      <c r="O29" s="55">
        <f t="shared" ref="O29" si="29">E29-D29</f>
        <v>-208799.90999999997</v>
      </c>
      <c r="P29" s="55">
        <f t="shared" ref="P29" si="30">F29-E29</f>
        <v>-40118.280000000013</v>
      </c>
      <c r="Q29" s="55">
        <f t="shared" ref="Q29" si="31">G29-F29</f>
        <v>-15444.439999999988</v>
      </c>
      <c r="R29" s="55">
        <f t="shared" ref="R29" si="32">H29-G29</f>
        <v>-19697.200000000012</v>
      </c>
      <c r="S29" s="55">
        <f t="shared" ref="S29" si="33">I29-H29</f>
        <v>-2754.0399999999936</v>
      </c>
      <c r="T29" s="55">
        <f t="shared" ref="T29" si="34">J29-I29</f>
        <v>16872.919999999998</v>
      </c>
      <c r="U29" s="52">
        <f t="shared" ref="U29" si="35">J29-C29</f>
        <v>-9167.5800000000017</v>
      </c>
      <c r="V29" s="3"/>
      <c r="W29" s="43"/>
      <c r="X29" s="2"/>
      <c r="Y29" s="2"/>
      <c r="Z29" s="2"/>
      <c r="AA29" s="2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</row>
    <row r="30" spans="1:42" x14ac:dyDescent="0.3">
      <c r="C30" s="56" t="b">
        <f>C29='Fonct. Rec.'!D40</f>
        <v>1</v>
      </c>
      <c r="D30" s="56" t="b">
        <f>D29='Fonct. Rec.'!E40</f>
        <v>1</v>
      </c>
      <c r="E30" s="56" t="b">
        <f>E29='Fonct. Rec.'!F40</f>
        <v>1</v>
      </c>
      <c r="F30" s="56" t="b">
        <f>F29='Fonct. Rec.'!G40</f>
        <v>1</v>
      </c>
      <c r="G30" s="56" t="b">
        <f>G29='Fonct. Rec.'!H40</f>
        <v>1</v>
      </c>
      <c r="H30" s="56" t="b">
        <f>H29='Fonct. Rec.'!I40</f>
        <v>1</v>
      </c>
      <c r="I30" s="56" t="b">
        <f>I29='Fonct. Rec.'!J40</f>
        <v>1</v>
      </c>
      <c r="J30" s="56" t="b">
        <f>J29='Fonct. Rec.'!K40</f>
        <v>1</v>
      </c>
      <c r="K30" s="56" t="b">
        <f>K29='Fonct. Rec.'!L40</f>
        <v>1</v>
      </c>
      <c r="M30" s="56"/>
      <c r="N30" s="56" t="b">
        <f>N29='Fonct. Rec.'!O40</f>
        <v>1</v>
      </c>
      <c r="O30" s="56" t="b">
        <f>O29='Fonct. Rec.'!P40</f>
        <v>1</v>
      </c>
      <c r="P30" s="56" t="b">
        <f>P29='Fonct. Rec.'!Q40</f>
        <v>1</v>
      </c>
      <c r="Q30" s="56" t="b">
        <f>Q29='Fonct. Rec.'!R40</f>
        <v>1</v>
      </c>
      <c r="R30" s="56" t="b">
        <f>R29='Fonct. Rec.'!S40</f>
        <v>1</v>
      </c>
      <c r="S30" s="56" t="b">
        <f>S29='Fonct. Rec.'!T40</f>
        <v>1</v>
      </c>
      <c r="T30" s="56" t="b">
        <f>T29='Fonct. Rec.'!U40</f>
        <v>1</v>
      </c>
      <c r="U30" s="56" t="b">
        <f>U29='Fonct. Rec.'!W40</f>
        <v>0</v>
      </c>
    </row>
    <row r="33" spans="15:15" x14ac:dyDescent="0.3">
      <c r="O33" s="83"/>
    </row>
  </sheetData>
  <pageMargins left="0.25" right="0.25" top="0.75" bottom="0.75" header="0.3" footer="0.3"/>
  <pageSetup paperSize="8" scale="66" fitToHeight="0" orientation="landscape" r:id="rId1"/>
  <ignoredErrors>
    <ignoredError sqref="S6:T6" formula="1"/>
    <ignoredError sqref="N6:R6" evalError="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33CC"/>
    <pageSetUpPr fitToPage="1"/>
  </sheetPr>
  <dimension ref="A1:AR60"/>
  <sheetViews>
    <sheetView zoomScaleNormal="100" workbookViewId="0">
      <selection activeCell="N10" sqref="N10"/>
    </sheetView>
  </sheetViews>
  <sheetFormatPr baseColWidth="10" defaultRowHeight="14.4" x14ac:dyDescent="0.3"/>
  <cols>
    <col min="2" max="2" width="48.88671875" style="2" customWidth="1"/>
    <col min="3" max="3" width="1.109375" style="2" customWidth="1"/>
    <col min="4" max="4" width="11.6640625" style="2" bestFit="1" customWidth="1"/>
    <col min="5" max="9" width="11.44140625" style="2"/>
    <col min="10" max="10" width="13.44140625" style="2" customWidth="1"/>
    <col min="11" max="12" width="12.88671875" style="2" customWidth="1"/>
    <col min="13" max="13" width="1.109375" style="2" customWidth="1"/>
    <col min="14" max="14" width="11.44140625" style="2"/>
    <col min="15" max="15" width="12.33203125" style="2" customWidth="1"/>
    <col min="16" max="16" width="12.5546875" style="2" customWidth="1"/>
    <col min="17" max="17" width="12.109375" style="2" customWidth="1"/>
    <col min="18" max="19" width="11.44140625" style="2"/>
    <col min="20" max="20" width="13.44140625" style="2" customWidth="1"/>
    <col min="21" max="22" width="12.88671875" style="2" customWidth="1"/>
    <col min="23" max="23" width="12.44140625" style="2" customWidth="1"/>
    <col min="24" max="24" width="1" style="2" customWidth="1"/>
    <col min="25" max="25" width="55.88671875" style="2" customWidth="1"/>
    <col min="26" max="29" width="11.44140625" style="2"/>
    <col min="30" max="44" width="11.44140625" style="1"/>
  </cols>
  <sheetData>
    <row r="1" spans="1:25" ht="23.25" customHeight="1" x14ac:dyDescent="0.3">
      <c r="A1" s="9" t="s">
        <v>147</v>
      </c>
      <c r="C1" s="9"/>
    </row>
    <row r="2" spans="1:25" ht="18.75" customHeight="1" thickBot="1" x14ac:dyDescent="0.35">
      <c r="B2" s="8"/>
      <c r="C2" s="8"/>
      <c r="D2" s="3"/>
      <c r="N2" s="3" t="s">
        <v>16</v>
      </c>
    </row>
    <row r="3" spans="1:25" ht="16.2" thickBot="1" x14ac:dyDescent="0.35">
      <c r="D3" s="17" t="s">
        <v>0</v>
      </c>
      <c r="E3" s="18" t="s">
        <v>1</v>
      </c>
      <c r="F3" s="18" t="s">
        <v>2</v>
      </c>
      <c r="G3" s="18" t="s">
        <v>3</v>
      </c>
      <c r="H3" s="18" t="s">
        <v>4</v>
      </c>
      <c r="I3" s="18" t="s">
        <v>5</v>
      </c>
      <c r="J3" s="18" t="s">
        <v>6</v>
      </c>
      <c r="K3" s="18" t="s">
        <v>101</v>
      </c>
      <c r="L3" s="154" t="s">
        <v>102</v>
      </c>
      <c r="N3" s="17" t="s">
        <v>0</v>
      </c>
      <c r="O3" s="18" t="s">
        <v>1</v>
      </c>
      <c r="P3" s="18" t="s">
        <v>2</v>
      </c>
      <c r="Q3" s="18" t="s">
        <v>3</v>
      </c>
      <c r="R3" s="18" t="s">
        <v>4</v>
      </c>
      <c r="S3" s="18" t="s">
        <v>5</v>
      </c>
      <c r="T3" s="18" t="s">
        <v>6</v>
      </c>
      <c r="U3" s="18" t="s">
        <v>101</v>
      </c>
      <c r="V3" s="129" t="s">
        <v>102</v>
      </c>
      <c r="W3" s="19" t="s">
        <v>9</v>
      </c>
      <c r="Y3" s="22" t="s">
        <v>12</v>
      </c>
    </row>
    <row r="4" spans="1:25" ht="27.75" customHeight="1" x14ac:dyDescent="0.3">
      <c r="B4" s="8" t="s">
        <v>10</v>
      </c>
      <c r="C4" s="8"/>
      <c r="D4" s="3" t="s">
        <v>11</v>
      </c>
      <c r="N4" s="3"/>
    </row>
    <row r="5" spans="1:25" ht="18.75" customHeight="1" thickBot="1" x14ac:dyDescent="0.35">
      <c r="B5" s="8" t="s">
        <v>13</v>
      </c>
      <c r="C5" s="8"/>
      <c r="D5" s="44">
        <f>SUM(D6:D22)</f>
        <v>101065.91</v>
      </c>
      <c r="E5" s="44">
        <f t="shared" ref="E5:L5" si="0">SUM(E6:E22)</f>
        <v>136704.37</v>
      </c>
      <c r="F5" s="44">
        <f t="shared" si="0"/>
        <v>100963.44000000002</v>
      </c>
      <c r="G5" s="44">
        <f t="shared" si="0"/>
        <v>102021.85999999999</v>
      </c>
      <c r="H5" s="44">
        <f t="shared" si="0"/>
        <v>104528.46999999999</v>
      </c>
      <c r="I5" s="44">
        <f t="shared" si="0"/>
        <v>91221.020000000019</v>
      </c>
      <c r="J5" s="44">
        <f t="shared" si="0"/>
        <v>58183.429999999993</v>
      </c>
      <c r="K5" s="44">
        <f t="shared" si="0"/>
        <v>73341.209999999992</v>
      </c>
      <c r="L5" s="44">
        <f t="shared" si="0"/>
        <v>64430</v>
      </c>
      <c r="N5" s="3"/>
      <c r="O5" s="44">
        <f t="shared" ref="O5:U6" si="1">E5-D5</f>
        <v>35638.459999999992</v>
      </c>
      <c r="P5" s="44">
        <f t="shared" si="1"/>
        <v>-35740.929999999978</v>
      </c>
      <c r="Q5" s="44">
        <f t="shared" si="1"/>
        <v>1058.4199999999691</v>
      </c>
      <c r="R5" s="44">
        <f t="shared" si="1"/>
        <v>2506.6100000000006</v>
      </c>
      <c r="S5" s="44">
        <f t="shared" si="1"/>
        <v>-13307.449999999968</v>
      </c>
      <c r="T5" s="44">
        <f t="shared" si="1"/>
        <v>-33037.590000000026</v>
      </c>
      <c r="U5" s="44">
        <f t="shared" si="1"/>
        <v>15157.779999999999</v>
      </c>
      <c r="V5" s="44"/>
      <c r="W5" s="44">
        <f>K5-D5</f>
        <v>-27724.700000000012</v>
      </c>
    </row>
    <row r="6" spans="1:25" x14ac:dyDescent="0.3">
      <c r="A6" s="68">
        <v>60623</v>
      </c>
      <c r="B6" s="62" t="s">
        <v>95</v>
      </c>
      <c r="D6" s="25">
        <v>38584.5</v>
      </c>
      <c r="E6" s="26">
        <v>41322.6</v>
      </c>
      <c r="F6" s="26">
        <v>34431</v>
      </c>
      <c r="G6" s="26">
        <v>37053.699999999997</v>
      </c>
      <c r="H6" s="26">
        <v>41094.5</v>
      </c>
      <c r="I6" s="26">
        <v>35327.599999999999</v>
      </c>
      <c r="J6" s="26">
        <v>16395.7</v>
      </c>
      <c r="K6" s="26">
        <v>33688</v>
      </c>
      <c r="L6" s="141">
        <v>40000</v>
      </c>
      <c r="N6" s="28"/>
      <c r="O6" s="26">
        <f t="shared" si="1"/>
        <v>2738.0999999999985</v>
      </c>
      <c r="P6" s="26">
        <f t="shared" si="1"/>
        <v>-6891.5999999999985</v>
      </c>
      <c r="Q6" s="26">
        <f t="shared" si="1"/>
        <v>2622.6999999999971</v>
      </c>
      <c r="R6" s="26">
        <f t="shared" si="1"/>
        <v>4040.8000000000029</v>
      </c>
      <c r="S6" s="26">
        <f t="shared" si="1"/>
        <v>-5766.9000000000015</v>
      </c>
      <c r="T6" s="26">
        <f t="shared" si="1"/>
        <v>-18931.899999999998</v>
      </c>
      <c r="U6" s="26">
        <f t="shared" si="1"/>
        <v>17292.3</v>
      </c>
      <c r="V6" s="130"/>
      <c r="W6" s="27">
        <f>K6-D6</f>
        <v>-4896.5</v>
      </c>
      <c r="Y6" s="186">
        <f>K6*100/K5</f>
        <v>45.933248169753405</v>
      </c>
    </row>
    <row r="7" spans="1:25" x14ac:dyDescent="0.3">
      <c r="A7" s="93">
        <v>60628</v>
      </c>
      <c r="B7" s="150" t="s">
        <v>116</v>
      </c>
      <c r="D7" s="94">
        <v>0</v>
      </c>
      <c r="E7" s="88">
        <v>0</v>
      </c>
      <c r="F7" s="88">
        <v>25.11</v>
      </c>
      <c r="G7" s="88">
        <v>0</v>
      </c>
      <c r="H7" s="88">
        <v>0</v>
      </c>
      <c r="I7" s="88">
        <v>0</v>
      </c>
      <c r="J7" s="88">
        <v>0</v>
      </c>
      <c r="K7" s="88">
        <v>0</v>
      </c>
      <c r="L7" s="13">
        <v>0</v>
      </c>
      <c r="N7" s="95"/>
      <c r="O7" s="88"/>
      <c r="P7" s="88"/>
      <c r="Q7" s="88"/>
      <c r="R7" s="88"/>
      <c r="S7" s="88"/>
      <c r="T7" s="88"/>
      <c r="U7" s="88"/>
      <c r="V7" s="133"/>
      <c r="W7" s="133"/>
      <c r="Y7" s="187"/>
    </row>
    <row r="8" spans="1:25" x14ac:dyDescent="0.3">
      <c r="A8" s="93">
        <v>6063</v>
      </c>
      <c r="B8" s="150" t="s">
        <v>103</v>
      </c>
      <c r="D8" s="94">
        <v>633.25</v>
      </c>
      <c r="E8" s="88">
        <v>1879.26</v>
      </c>
      <c r="F8" s="88">
        <v>3309.16</v>
      </c>
      <c r="G8" s="88">
        <v>616.55999999999995</v>
      </c>
      <c r="H8" s="88">
        <v>832.72</v>
      </c>
      <c r="I8" s="88">
        <v>0</v>
      </c>
      <c r="J8" s="88">
        <v>0</v>
      </c>
      <c r="K8" s="88">
        <v>0</v>
      </c>
      <c r="L8" s="13">
        <v>0</v>
      </c>
      <c r="N8" s="95"/>
      <c r="O8" s="88">
        <f t="shared" ref="O8:O22" si="2">E8-D8</f>
        <v>1246.01</v>
      </c>
      <c r="P8" s="88">
        <f t="shared" ref="P8:U8" si="3">F8-E8</f>
        <v>1429.8999999999999</v>
      </c>
      <c r="Q8" s="88">
        <f t="shared" si="3"/>
        <v>-2692.6</v>
      </c>
      <c r="R8" s="88">
        <f t="shared" si="3"/>
        <v>216.16000000000008</v>
      </c>
      <c r="S8" s="88">
        <f t="shared" si="3"/>
        <v>-832.72</v>
      </c>
      <c r="T8" s="88">
        <f t="shared" si="3"/>
        <v>0</v>
      </c>
      <c r="U8" s="88">
        <f t="shared" si="3"/>
        <v>0</v>
      </c>
      <c r="V8" s="88"/>
      <c r="W8" s="88">
        <f>K8-D8</f>
        <v>-633.25</v>
      </c>
      <c r="Y8" s="187"/>
    </row>
    <row r="9" spans="1:25" x14ac:dyDescent="0.3">
      <c r="A9" s="69">
        <v>6064</v>
      </c>
      <c r="B9" s="63" t="s">
        <v>8</v>
      </c>
      <c r="D9" s="12">
        <v>558.29</v>
      </c>
      <c r="E9" s="7">
        <v>73.2</v>
      </c>
      <c r="F9" s="7">
        <v>0</v>
      </c>
      <c r="G9" s="7">
        <v>211.62</v>
      </c>
      <c r="H9" s="7">
        <v>0</v>
      </c>
      <c r="I9" s="7">
        <v>0</v>
      </c>
      <c r="J9" s="7">
        <v>0</v>
      </c>
      <c r="K9" s="7">
        <v>0</v>
      </c>
      <c r="L9" s="144">
        <v>0</v>
      </c>
      <c r="M9" s="140"/>
      <c r="N9" s="20"/>
      <c r="O9" s="7">
        <f t="shared" si="2"/>
        <v>-485.09</v>
      </c>
      <c r="P9" s="7">
        <f t="shared" ref="P9:P22" si="4">F9-E9</f>
        <v>-73.2</v>
      </c>
      <c r="Q9" s="7">
        <f t="shared" ref="Q9:Q22" si="5">G9-F9</f>
        <v>211.62</v>
      </c>
      <c r="R9" s="7">
        <f t="shared" ref="R9:R22" si="6">H9-G9</f>
        <v>-211.62</v>
      </c>
      <c r="S9" s="7">
        <f t="shared" ref="S9:S22" si="7">I9-H9</f>
        <v>0</v>
      </c>
      <c r="T9" s="7">
        <f t="shared" ref="T9:T22" si="8">J9-I9</f>
        <v>0</v>
      </c>
      <c r="U9" s="7">
        <f t="shared" ref="U9:U22" si="9">K9-J9</f>
        <v>0</v>
      </c>
      <c r="V9" s="131"/>
      <c r="W9" s="13">
        <f>K9-D9</f>
        <v>-558.29</v>
      </c>
      <c r="Y9" s="188"/>
    </row>
    <row r="10" spans="1:25" x14ac:dyDescent="0.3">
      <c r="A10" s="69">
        <v>6067</v>
      </c>
      <c r="B10" s="63" t="s">
        <v>104</v>
      </c>
      <c r="D10" s="12">
        <v>15628.13</v>
      </c>
      <c r="E10" s="7">
        <v>26674.560000000001</v>
      </c>
      <c r="F10" s="7">
        <v>16035.99</v>
      </c>
      <c r="G10" s="7">
        <v>17430.759999999998</v>
      </c>
      <c r="H10" s="7">
        <v>12479.92</v>
      </c>
      <c r="I10" s="7">
        <v>6843.23</v>
      </c>
      <c r="J10" s="7">
        <v>4443.7700000000004</v>
      </c>
      <c r="K10" s="7">
        <v>4500.1400000000003</v>
      </c>
      <c r="L10" s="80">
        <v>5000</v>
      </c>
      <c r="N10" s="20"/>
      <c r="O10" s="7">
        <f t="shared" si="2"/>
        <v>11046.430000000002</v>
      </c>
      <c r="P10" s="7">
        <f t="shared" si="4"/>
        <v>-10638.570000000002</v>
      </c>
      <c r="Q10" s="7">
        <f t="shared" si="5"/>
        <v>1394.7699999999986</v>
      </c>
      <c r="R10" s="7">
        <f t="shared" si="6"/>
        <v>-4950.8399999999983</v>
      </c>
      <c r="S10" s="7">
        <f t="shared" si="7"/>
        <v>-5636.6900000000005</v>
      </c>
      <c r="T10" s="7">
        <f t="shared" si="8"/>
        <v>-2399.4599999999991</v>
      </c>
      <c r="U10" s="7">
        <f t="shared" si="9"/>
        <v>56.369999999999891</v>
      </c>
      <c r="V10" s="131"/>
      <c r="W10" s="13">
        <f>K10-D10</f>
        <v>-11127.989999999998</v>
      </c>
      <c r="Y10" s="188">
        <f>K10*100/K5</f>
        <v>6.1358954944975697</v>
      </c>
    </row>
    <row r="11" spans="1:25" x14ac:dyDescent="0.3">
      <c r="A11" s="69">
        <v>6068</v>
      </c>
      <c r="B11" s="63" t="s">
        <v>105</v>
      </c>
      <c r="D11" s="12">
        <v>149</v>
      </c>
      <c r="E11" s="7">
        <v>249.22</v>
      </c>
      <c r="F11" s="7">
        <v>460.37</v>
      </c>
      <c r="G11" s="7">
        <v>34.119999999999997</v>
      </c>
      <c r="H11" s="7">
        <v>187.42</v>
      </c>
      <c r="I11" s="7">
        <v>34</v>
      </c>
      <c r="J11" s="7">
        <v>210.89</v>
      </c>
      <c r="K11" s="7">
        <v>308.22000000000003</v>
      </c>
      <c r="L11" s="80">
        <v>400</v>
      </c>
      <c r="N11" s="20"/>
      <c r="O11" s="7">
        <f t="shared" si="2"/>
        <v>100.22</v>
      </c>
      <c r="P11" s="7">
        <f t="shared" si="4"/>
        <v>211.15</v>
      </c>
      <c r="Q11" s="7">
        <f t="shared" si="5"/>
        <v>-426.25</v>
      </c>
      <c r="R11" s="7">
        <f t="shared" si="6"/>
        <v>153.29999999999998</v>
      </c>
      <c r="S11" s="7">
        <f t="shared" si="7"/>
        <v>-153.41999999999999</v>
      </c>
      <c r="T11" s="7">
        <f t="shared" si="8"/>
        <v>176.89</v>
      </c>
      <c r="U11" s="7">
        <f t="shared" si="9"/>
        <v>97.330000000000041</v>
      </c>
      <c r="V11" s="7"/>
      <c r="W11" s="7">
        <f t="shared" ref="W11:W12" si="10">M11-K11</f>
        <v>-308.22000000000003</v>
      </c>
      <c r="Y11" s="188"/>
    </row>
    <row r="12" spans="1:25" x14ac:dyDescent="0.3">
      <c r="A12" s="69">
        <v>6132</v>
      </c>
      <c r="B12" s="63" t="s">
        <v>14</v>
      </c>
      <c r="D12" s="12">
        <v>30182.66</v>
      </c>
      <c r="E12" s="7">
        <v>38963.760000000002</v>
      </c>
      <c r="F12" s="7">
        <v>30199.439999999999</v>
      </c>
      <c r="G12" s="7">
        <v>27143.33</v>
      </c>
      <c r="H12" s="7">
        <v>33258.589999999997</v>
      </c>
      <c r="I12" s="7">
        <v>28443.13</v>
      </c>
      <c r="J12" s="7">
        <v>23731.45</v>
      </c>
      <c r="K12" s="7">
        <v>21306.39</v>
      </c>
      <c r="L12" s="80">
        <v>0</v>
      </c>
      <c r="N12" s="20"/>
      <c r="O12" s="7">
        <f t="shared" si="2"/>
        <v>8781.1000000000022</v>
      </c>
      <c r="P12" s="7">
        <f t="shared" si="4"/>
        <v>-8764.3200000000033</v>
      </c>
      <c r="Q12" s="7">
        <f t="shared" si="5"/>
        <v>-3056.1099999999969</v>
      </c>
      <c r="R12" s="7">
        <f t="shared" si="6"/>
        <v>6115.2599999999948</v>
      </c>
      <c r="S12" s="7">
        <f t="shared" si="7"/>
        <v>-4815.4599999999955</v>
      </c>
      <c r="T12" s="7">
        <f t="shared" si="8"/>
        <v>-4711.68</v>
      </c>
      <c r="U12" s="7">
        <f t="shared" si="9"/>
        <v>-2425.0600000000013</v>
      </c>
      <c r="V12" s="7"/>
      <c r="W12" s="7">
        <f t="shared" si="10"/>
        <v>-21306.39</v>
      </c>
      <c r="Y12" s="188">
        <f>K12*100/K5</f>
        <v>29.051047835180253</v>
      </c>
    </row>
    <row r="13" spans="1:25" x14ac:dyDescent="0.3">
      <c r="A13" s="69">
        <v>6135</v>
      </c>
      <c r="B13" s="63" t="s">
        <v>15</v>
      </c>
      <c r="D13" s="12">
        <v>3283.2</v>
      </c>
      <c r="E13" s="7">
        <v>3914.4</v>
      </c>
      <c r="F13" s="7">
        <v>3682.8</v>
      </c>
      <c r="G13" s="7">
        <v>2999.4</v>
      </c>
      <c r="H13" s="7">
        <v>2284.8000000000002</v>
      </c>
      <c r="I13" s="7">
        <v>4408.8</v>
      </c>
      <c r="J13" s="7">
        <v>2604</v>
      </c>
      <c r="K13" s="7">
        <v>2654.4</v>
      </c>
      <c r="L13" s="80">
        <v>4500</v>
      </c>
      <c r="N13" s="20"/>
      <c r="O13" s="7">
        <f t="shared" si="2"/>
        <v>631.20000000000027</v>
      </c>
      <c r="P13" s="7">
        <f t="shared" si="4"/>
        <v>-231.59999999999991</v>
      </c>
      <c r="Q13" s="7">
        <f t="shared" si="5"/>
        <v>-683.40000000000009</v>
      </c>
      <c r="R13" s="7">
        <f t="shared" si="6"/>
        <v>-714.59999999999991</v>
      </c>
      <c r="S13" s="7">
        <f t="shared" si="7"/>
        <v>2124</v>
      </c>
      <c r="T13" s="7">
        <f t="shared" si="8"/>
        <v>-1804.8000000000002</v>
      </c>
      <c r="U13" s="7">
        <f t="shared" si="9"/>
        <v>50.400000000000091</v>
      </c>
      <c r="V13" s="131"/>
      <c r="W13" s="13">
        <f t="shared" ref="W13:W22" si="11">K13-D13</f>
        <v>-628.79999999999973</v>
      </c>
      <c r="Y13" s="188">
        <f>K13*100/K5</f>
        <v>3.6192476235393447</v>
      </c>
    </row>
    <row r="14" spans="1:25" x14ac:dyDescent="0.3">
      <c r="A14" s="69">
        <v>61558</v>
      </c>
      <c r="B14" s="63" t="s">
        <v>106</v>
      </c>
      <c r="D14" s="12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13">
        <v>0</v>
      </c>
      <c r="N14" s="20"/>
      <c r="O14" s="7">
        <f t="shared" si="2"/>
        <v>0</v>
      </c>
      <c r="P14" s="7">
        <f t="shared" si="4"/>
        <v>0</v>
      </c>
      <c r="Q14" s="7">
        <f t="shared" si="5"/>
        <v>0</v>
      </c>
      <c r="R14" s="7">
        <f t="shared" si="6"/>
        <v>0</v>
      </c>
      <c r="S14" s="7">
        <f t="shared" si="7"/>
        <v>0</v>
      </c>
      <c r="T14" s="7">
        <f t="shared" si="8"/>
        <v>0</v>
      </c>
      <c r="U14" s="7">
        <f t="shared" si="9"/>
        <v>0</v>
      </c>
      <c r="V14" s="131"/>
      <c r="W14" s="13">
        <f t="shared" si="11"/>
        <v>0</v>
      </c>
      <c r="Y14" s="188"/>
    </row>
    <row r="15" spans="1:25" x14ac:dyDescent="0.3">
      <c r="A15" s="69">
        <v>6156</v>
      </c>
      <c r="B15" s="63" t="s">
        <v>17</v>
      </c>
      <c r="D15" s="12">
        <v>2520.33</v>
      </c>
      <c r="E15" s="7">
        <v>2340.4</v>
      </c>
      <c r="F15" s="7">
        <v>3510.1</v>
      </c>
      <c r="G15" s="7">
        <v>6224.87</v>
      </c>
      <c r="H15" s="7">
        <v>6860.82</v>
      </c>
      <c r="I15" s="7">
        <v>8017.07</v>
      </c>
      <c r="J15" s="7">
        <v>6949.71</v>
      </c>
      <c r="K15" s="7">
        <v>6899.33</v>
      </c>
      <c r="L15" s="80">
        <v>7200</v>
      </c>
      <c r="N15" s="20"/>
      <c r="O15" s="7">
        <f t="shared" si="2"/>
        <v>-179.92999999999984</v>
      </c>
      <c r="P15" s="7">
        <f t="shared" si="4"/>
        <v>1169.6999999999998</v>
      </c>
      <c r="Q15" s="7">
        <f t="shared" si="5"/>
        <v>2714.77</v>
      </c>
      <c r="R15" s="7">
        <f t="shared" si="6"/>
        <v>635.94999999999982</v>
      </c>
      <c r="S15" s="7">
        <f t="shared" si="7"/>
        <v>1156.25</v>
      </c>
      <c r="T15" s="7">
        <f t="shared" si="8"/>
        <v>-1067.3599999999997</v>
      </c>
      <c r="U15" s="7">
        <f t="shared" si="9"/>
        <v>-50.380000000000109</v>
      </c>
      <c r="V15" s="131"/>
      <c r="W15" s="13">
        <f t="shared" si="11"/>
        <v>4379</v>
      </c>
      <c r="Y15" s="188">
        <f>K15*100/K5</f>
        <v>9.4071668574870806</v>
      </c>
    </row>
    <row r="16" spans="1:25" x14ac:dyDescent="0.3">
      <c r="A16" s="69">
        <v>6188</v>
      </c>
      <c r="B16" s="63" t="s">
        <v>117</v>
      </c>
      <c r="D16" s="12">
        <v>0</v>
      </c>
      <c r="E16" s="7">
        <v>0</v>
      </c>
      <c r="F16" s="7">
        <v>1019.19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80">
        <v>0</v>
      </c>
      <c r="N16" s="20"/>
      <c r="O16" s="7">
        <f t="shared" si="2"/>
        <v>0</v>
      </c>
      <c r="P16" s="7">
        <f t="shared" si="4"/>
        <v>1019.19</v>
      </c>
      <c r="Q16" s="7">
        <f t="shared" si="5"/>
        <v>-1019.19</v>
      </c>
      <c r="R16" s="7">
        <f t="shared" si="6"/>
        <v>0</v>
      </c>
      <c r="S16" s="7">
        <f t="shared" si="7"/>
        <v>0</v>
      </c>
      <c r="T16" s="7">
        <f t="shared" si="8"/>
        <v>0</v>
      </c>
      <c r="U16" s="7">
        <f t="shared" si="9"/>
        <v>0</v>
      </c>
      <c r="V16" s="131"/>
      <c r="W16" s="13"/>
      <c r="Y16" s="188"/>
    </row>
    <row r="17" spans="1:25" x14ac:dyDescent="0.3">
      <c r="A17" s="69">
        <v>624</v>
      </c>
      <c r="B17" s="63" t="s">
        <v>114</v>
      </c>
      <c r="D17" s="12">
        <v>0</v>
      </c>
      <c r="E17" s="7">
        <v>8836.56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80">
        <v>0</v>
      </c>
      <c r="N17" s="20"/>
      <c r="O17" s="7">
        <f t="shared" si="2"/>
        <v>8836.56</v>
      </c>
      <c r="P17" s="7">
        <f t="shared" si="4"/>
        <v>-8836.56</v>
      </c>
      <c r="Q17" s="7">
        <f t="shared" si="5"/>
        <v>0</v>
      </c>
      <c r="R17" s="7">
        <f t="shared" si="6"/>
        <v>0</v>
      </c>
      <c r="S17" s="7">
        <f t="shared" si="7"/>
        <v>0</v>
      </c>
      <c r="T17" s="7">
        <f t="shared" si="8"/>
        <v>0</v>
      </c>
      <c r="U17" s="7">
        <f t="shared" si="9"/>
        <v>0</v>
      </c>
      <c r="V17" s="131"/>
      <c r="W17" s="13"/>
      <c r="Y17" s="188"/>
    </row>
    <row r="18" spans="1:25" x14ac:dyDescent="0.3">
      <c r="A18" s="69">
        <v>625</v>
      </c>
      <c r="B18" s="63" t="s">
        <v>107</v>
      </c>
      <c r="D18" s="12">
        <v>6019.2</v>
      </c>
      <c r="E18" s="7">
        <v>5516.98</v>
      </c>
      <c r="F18" s="7">
        <v>5091.3599999999997</v>
      </c>
      <c r="G18" s="7">
        <v>6181</v>
      </c>
      <c r="H18" s="7">
        <v>4177</v>
      </c>
      <c r="I18" s="7">
        <v>4517.5</v>
      </c>
      <c r="J18" s="7">
        <v>480</v>
      </c>
      <c r="K18" s="7">
        <v>1168</v>
      </c>
      <c r="L18" s="80">
        <v>4500</v>
      </c>
      <c r="M18" s="2" t="s">
        <v>152</v>
      </c>
      <c r="N18" s="20"/>
      <c r="O18" s="7">
        <f t="shared" si="2"/>
        <v>-502.22000000000025</v>
      </c>
      <c r="P18" s="7">
        <f t="shared" si="4"/>
        <v>-425.61999999999989</v>
      </c>
      <c r="Q18" s="7">
        <f t="shared" si="5"/>
        <v>1089.6400000000003</v>
      </c>
      <c r="R18" s="7">
        <f t="shared" si="6"/>
        <v>-2004</v>
      </c>
      <c r="S18" s="7">
        <f t="shared" si="7"/>
        <v>340.5</v>
      </c>
      <c r="T18" s="7">
        <f t="shared" si="8"/>
        <v>-4037.5</v>
      </c>
      <c r="U18" s="7">
        <f t="shared" si="9"/>
        <v>688</v>
      </c>
      <c r="V18" s="131"/>
      <c r="W18" s="13">
        <f t="shared" si="11"/>
        <v>-4851.2</v>
      </c>
      <c r="Y18" s="188">
        <f>K18*100/K5</f>
        <v>1.592556217711707</v>
      </c>
    </row>
    <row r="19" spans="1:25" x14ac:dyDescent="0.3">
      <c r="A19" s="69">
        <v>6261</v>
      </c>
      <c r="B19" s="63" t="s">
        <v>108</v>
      </c>
      <c r="D19" s="12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13">
        <v>0</v>
      </c>
      <c r="N19" s="20"/>
      <c r="O19" s="7">
        <f t="shared" si="2"/>
        <v>0</v>
      </c>
      <c r="P19" s="7">
        <f t="shared" si="4"/>
        <v>0</v>
      </c>
      <c r="Q19" s="7">
        <f t="shared" si="5"/>
        <v>0</v>
      </c>
      <c r="R19" s="7">
        <f t="shared" si="6"/>
        <v>0</v>
      </c>
      <c r="S19" s="7">
        <f t="shared" si="7"/>
        <v>0</v>
      </c>
      <c r="T19" s="7">
        <f t="shared" si="8"/>
        <v>0</v>
      </c>
      <c r="U19" s="7">
        <f t="shared" si="9"/>
        <v>0</v>
      </c>
      <c r="V19" s="131"/>
      <c r="W19" s="13">
        <f t="shared" si="11"/>
        <v>0</v>
      </c>
      <c r="Y19" s="188"/>
    </row>
    <row r="20" spans="1:25" x14ac:dyDescent="0.3">
      <c r="A20" s="69">
        <v>6262</v>
      </c>
      <c r="B20" s="63" t="s">
        <v>18</v>
      </c>
      <c r="D20" s="12">
        <v>3507.35</v>
      </c>
      <c r="E20" s="7">
        <v>3155.83</v>
      </c>
      <c r="F20" s="7">
        <v>3167.9</v>
      </c>
      <c r="G20" s="7">
        <v>4050.44</v>
      </c>
      <c r="H20" s="7">
        <v>3280.36</v>
      </c>
      <c r="I20" s="7">
        <v>3577.91</v>
      </c>
      <c r="J20" s="7">
        <v>3337.96</v>
      </c>
      <c r="K20" s="7">
        <v>2789.15</v>
      </c>
      <c r="L20" s="13">
        <v>2800</v>
      </c>
      <c r="N20" s="20"/>
      <c r="O20" s="7">
        <f t="shared" si="2"/>
        <v>-351.52</v>
      </c>
      <c r="P20" s="7">
        <f t="shared" si="4"/>
        <v>12.070000000000164</v>
      </c>
      <c r="Q20" s="7">
        <f t="shared" si="5"/>
        <v>882.54</v>
      </c>
      <c r="R20" s="7">
        <f t="shared" si="6"/>
        <v>-770.07999999999993</v>
      </c>
      <c r="S20" s="7">
        <f t="shared" si="7"/>
        <v>297.54999999999973</v>
      </c>
      <c r="T20" s="7">
        <f t="shared" si="8"/>
        <v>-239.94999999999982</v>
      </c>
      <c r="U20" s="7">
        <f t="shared" si="9"/>
        <v>-548.80999999999995</v>
      </c>
      <c r="V20" s="131"/>
      <c r="W20" s="13">
        <f t="shared" si="11"/>
        <v>-718.19999999999982</v>
      </c>
      <c r="Y20" s="188">
        <f>K20*100/K5</f>
        <v>3.8029778892385337</v>
      </c>
    </row>
    <row r="21" spans="1:25" x14ac:dyDescent="0.3">
      <c r="A21" s="77">
        <v>627</v>
      </c>
      <c r="B21" s="159" t="s">
        <v>118</v>
      </c>
      <c r="D21" s="78">
        <v>0</v>
      </c>
      <c r="E21" s="79">
        <v>0</v>
      </c>
      <c r="F21" s="79">
        <v>31.02</v>
      </c>
      <c r="G21" s="79">
        <v>76.06</v>
      </c>
      <c r="H21" s="79">
        <v>72.34</v>
      </c>
      <c r="I21" s="79">
        <v>51.78</v>
      </c>
      <c r="J21" s="79">
        <v>29.95</v>
      </c>
      <c r="K21" s="79">
        <v>27.58</v>
      </c>
      <c r="L21" s="142">
        <v>30</v>
      </c>
      <c r="N21" s="81"/>
      <c r="O21" s="79">
        <f t="shared" si="2"/>
        <v>0</v>
      </c>
      <c r="P21" s="79">
        <f t="shared" si="4"/>
        <v>31.02</v>
      </c>
      <c r="Q21" s="79">
        <f t="shared" si="5"/>
        <v>45.040000000000006</v>
      </c>
      <c r="R21" s="79">
        <f t="shared" si="6"/>
        <v>-3.7199999999999989</v>
      </c>
      <c r="S21" s="79">
        <f t="shared" si="7"/>
        <v>-20.560000000000002</v>
      </c>
      <c r="T21" s="79">
        <f t="shared" si="8"/>
        <v>-21.830000000000002</v>
      </c>
      <c r="U21" s="79">
        <f t="shared" si="9"/>
        <v>-2.370000000000001</v>
      </c>
      <c r="V21" s="151"/>
      <c r="W21" s="80"/>
      <c r="Y21" s="189"/>
    </row>
    <row r="22" spans="1:25" ht="15" thickBot="1" x14ac:dyDescent="0.35">
      <c r="A22" s="70">
        <v>6288</v>
      </c>
      <c r="B22" s="73" t="s">
        <v>115</v>
      </c>
      <c r="C22" s="4"/>
      <c r="D22" s="14">
        <v>0</v>
      </c>
      <c r="E22" s="15">
        <v>3777.6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6">
        <v>0</v>
      </c>
      <c r="N22" s="21"/>
      <c r="O22" s="15">
        <f t="shared" si="2"/>
        <v>3777.6</v>
      </c>
      <c r="P22" s="15">
        <f t="shared" si="4"/>
        <v>-3777.6</v>
      </c>
      <c r="Q22" s="15">
        <f t="shared" si="5"/>
        <v>0</v>
      </c>
      <c r="R22" s="15">
        <f t="shared" si="6"/>
        <v>0</v>
      </c>
      <c r="S22" s="15">
        <f t="shared" si="7"/>
        <v>0</v>
      </c>
      <c r="T22" s="15">
        <f t="shared" si="8"/>
        <v>0</v>
      </c>
      <c r="U22" s="15">
        <f t="shared" si="9"/>
        <v>0</v>
      </c>
      <c r="V22" s="132"/>
      <c r="W22" s="16">
        <f t="shared" si="11"/>
        <v>0</v>
      </c>
      <c r="Y22" s="190"/>
    </row>
    <row r="23" spans="1:25" ht="18.75" customHeight="1" x14ac:dyDescent="0.3">
      <c r="A23" s="66"/>
      <c r="B23" s="8" t="s">
        <v>19</v>
      </c>
      <c r="D23" s="3"/>
      <c r="J23" s="5"/>
      <c r="K23" s="5"/>
      <c r="L23" s="145"/>
      <c r="N23" s="6"/>
      <c r="O23" s="5"/>
      <c r="P23" s="5"/>
      <c r="Q23" s="5"/>
      <c r="R23" s="5"/>
      <c r="S23" s="5"/>
      <c r="T23" s="5"/>
      <c r="U23" s="5"/>
      <c r="V23" s="5"/>
      <c r="W23" s="5"/>
      <c r="Y23" s="4"/>
    </row>
    <row r="24" spans="1:25" ht="25.5" customHeight="1" thickBot="1" x14ac:dyDescent="0.35">
      <c r="A24" s="66"/>
      <c r="B24" s="8" t="s">
        <v>20</v>
      </c>
      <c r="C24" s="8"/>
      <c r="D24" s="44">
        <f>D25</f>
        <v>231219.68</v>
      </c>
      <c r="E24" s="44">
        <f t="shared" ref="E24:L24" si="12">E25</f>
        <v>233077.47</v>
      </c>
      <c r="F24" s="44">
        <f t="shared" si="12"/>
        <v>0</v>
      </c>
      <c r="G24" s="44">
        <f t="shared" si="12"/>
        <v>0</v>
      </c>
      <c r="H24" s="44">
        <f t="shared" si="12"/>
        <v>0</v>
      </c>
      <c r="I24" s="44">
        <f t="shared" si="12"/>
        <v>0</v>
      </c>
      <c r="J24" s="44">
        <f t="shared" si="12"/>
        <v>0</v>
      </c>
      <c r="K24" s="44">
        <f t="shared" si="12"/>
        <v>0</v>
      </c>
      <c r="L24" s="44">
        <f t="shared" si="12"/>
        <v>0</v>
      </c>
      <c r="N24" s="6"/>
      <c r="O24" s="44">
        <f t="shared" ref="O24:O25" si="13">E24-D24</f>
        <v>1857.7900000000081</v>
      </c>
      <c r="P24" s="44">
        <f t="shared" ref="P24:P25" si="14">F24-E24</f>
        <v>-233077.47</v>
      </c>
      <c r="Q24" s="44">
        <f t="shared" ref="Q24:Q25" si="15">G24-F24</f>
        <v>0</v>
      </c>
      <c r="R24" s="44">
        <f t="shared" ref="R24:R25" si="16">H24-G24</f>
        <v>0</v>
      </c>
      <c r="S24" s="44">
        <f t="shared" ref="S24:S25" si="17">I24-H24</f>
        <v>0</v>
      </c>
      <c r="T24" s="44">
        <f t="shared" ref="T24:T25" si="18">J24-I24</f>
        <v>0</v>
      </c>
      <c r="U24" s="44">
        <f t="shared" ref="U24:U25" si="19">K24-J24</f>
        <v>0</v>
      </c>
      <c r="V24" s="44"/>
      <c r="W24" s="44">
        <f>K24-D24</f>
        <v>-231219.68</v>
      </c>
      <c r="Y24" s="4"/>
    </row>
    <row r="25" spans="1:25" ht="15" thickBot="1" x14ac:dyDescent="0.35">
      <c r="A25" s="75">
        <v>6215</v>
      </c>
      <c r="B25" s="64" t="s">
        <v>96</v>
      </c>
      <c r="C25" s="128"/>
      <c r="D25" s="34">
        <v>231219.68</v>
      </c>
      <c r="E25" s="35">
        <v>233077.47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155">
        <v>0</v>
      </c>
      <c r="N25" s="37"/>
      <c r="O25" s="35">
        <f t="shared" si="13"/>
        <v>1857.7900000000081</v>
      </c>
      <c r="P25" s="35">
        <f t="shared" si="14"/>
        <v>-233077.47</v>
      </c>
      <c r="Q25" s="35">
        <f t="shared" si="15"/>
        <v>0</v>
      </c>
      <c r="R25" s="35">
        <f t="shared" si="16"/>
        <v>0</v>
      </c>
      <c r="S25" s="35">
        <f t="shared" si="17"/>
        <v>0</v>
      </c>
      <c r="T25" s="35">
        <f t="shared" si="18"/>
        <v>0</v>
      </c>
      <c r="U25" s="35">
        <f t="shared" si="19"/>
        <v>0</v>
      </c>
      <c r="V25" s="134"/>
      <c r="W25" s="36">
        <f>K25-D25</f>
        <v>-231219.68</v>
      </c>
      <c r="Y25" s="156"/>
    </row>
    <row r="26" spans="1:25" x14ac:dyDescent="0.3">
      <c r="A26" s="66"/>
      <c r="B26" s="8" t="s">
        <v>21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5" ht="25.5" customHeight="1" thickBot="1" x14ac:dyDescent="0.35">
      <c r="A27" s="66"/>
      <c r="B27" s="8" t="s">
        <v>22</v>
      </c>
      <c r="C27" s="8"/>
      <c r="D27" s="44">
        <f>D28</f>
        <v>0</v>
      </c>
      <c r="E27" s="44">
        <f t="shared" ref="E27:L27" si="20">E28</f>
        <v>0</v>
      </c>
      <c r="F27" s="44">
        <f t="shared" si="20"/>
        <v>0</v>
      </c>
      <c r="G27" s="44">
        <f t="shared" si="20"/>
        <v>3189.03</v>
      </c>
      <c r="H27" s="44">
        <f t="shared" si="20"/>
        <v>6794.71</v>
      </c>
      <c r="I27" s="44">
        <f t="shared" si="20"/>
        <v>173.5</v>
      </c>
      <c r="J27" s="47">
        <f t="shared" si="20"/>
        <v>118</v>
      </c>
      <c r="K27" s="44">
        <f t="shared" si="20"/>
        <v>0</v>
      </c>
      <c r="L27" s="44">
        <f t="shared" si="20"/>
        <v>5619</v>
      </c>
      <c r="N27" s="6"/>
      <c r="O27" s="44">
        <f t="shared" ref="O27:O28" si="21">E27-D27</f>
        <v>0</v>
      </c>
      <c r="P27" s="44">
        <f t="shared" ref="P27:P28" si="22">F27-E27</f>
        <v>0</v>
      </c>
      <c r="Q27" s="44">
        <f t="shared" ref="Q27:Q28" si="23">G27-F27</f>
        <v>3189.03</v>
      </c>
      <c r="R27" s="44">
        <f t="shared" ref="R27:R28" si="24">H27-G27</f>
        <v>3605.68</v>
      </c>
      <c r="S27" s="44">
        <f t="shared" ref="S27:S28" si="25">I27-H27</f>
        <v>-6621.21</v>
      </c>
      <c r="T27" s="44">
        <f t="shared" ref="T27:T28" si="26">J27-I27</f>
        <v>-55.5</v>
      </c>
      <c r="U27" s="44">
        <f t="shared" ref="U27:U28" si="27">K27-J27</f>
        <v>-118</v>
      </c>
      <c r="V27" s="44"/>
      <c r="W27" s="44">
        <f t="shared" ref="W27:W28" si="28">K27-D27</f>
        <v>0</v>
      </c>
      <c r="Y27" s="4"/>
    </row>
    <row r="28" spans="1:25" ht="15" thickBot="1" x14ac:dyDescent="0.35">
      <c r="A28" s="75">
        <v>658</v>
      </c>
      <c r="B28" s="64" t="s">
        <v>23</v>
      </c>
      <c r="C28" s="4"/>
      <c r="D28" s="34">
        <v>0</v>
      </c>
      <c r="E28" s="35">
        <v>0</v>
      </c>
      <c r="F28" s="35">
        <v>0</v>
      </c>
      <c r="G28" s="35">
        <v>3189.03</v>
      </c>
      <c r="H28" s="35">
        <v>6794.71</v>
      </c>
      <c r="I28" s="35">
        <v>173.5</v>
      </c>
      <c r="J28" s="35">
        <v>118</v>
      </c>
      <c r="K28" s="134">
        <v>0</v>
      </c>
      <c r="L28" s="36">
        <v>5619</v>
      </c>
      <c r="N28" s="37"/>
      <c r="O28" s="35">
        <f t="shared" si="21"/>
        <v>0</v>
      </c>
      <c r="P28" s="35">
        <f t="shared" si="22"/>
        <v>0</v>
      </c>
      <c r="Q28" s="35">
        <f t="shared" si="23"/>
        <v>3189.03</v>
      </c>
      <c r="R28" s="35">
        <f t="shared" si="24"/>
        <v>3605.68</v>
      </c>
      <c r="S28" s="35">
        <f t="shared" si="25"/>
        <v>-6621.21</v>
      </c>
      <c r="T28" s="35">
        <f t="shared" si="26"/>
        <v>-55.5</v>
      </c>
      <c r="U28" s="35">
        <f t="shared" si="27"/>
        <v>-118</v>
      </c>
      <c r="V28" s="134"/>
      <c r="W28" s="36">
        <f t="shared" si="28"/>
        <v>0</v>
      </c>
      <c r="Y28" s="156"/>
    </row>
    <row r="29" spans="1:25" ht="15" thickBot="1" x14ac:dyDescent="0.35">
      <c r="D29" s="6"/>
      <c r="E29" s="6"/>
      <c r="F29" s="6"/>
      <c r="G29" s="6"/>
      <c r="H29" s="6"/>
      <c r="I29" s="6"/>
      <c r="J29" s="6"/>
      <c r="K29" s="6"/>
      <c r="L29" s="14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5" ht="28.8" customHeight="1" thickBot="1" x14ac:dyDescent="0.35">
      <c r="A30" s="192" t="s">
        <v>109</v>
      </c>
      <c r="B30" s="193"/>
      <c r="C30" s="4"/>
      <c r="D30" s="39">
        <f>D5+D24+D27</f>
        <v>332285.58999999997</v>
      </c>
      <c r="E30" s="40">
        <f t="shared" ref="E30:L30" si="29">E5+E24+E27</f>
        <v>369781.83999999997</v>
      </c>
      <c r="F30" s="40">
        <f t="shared" si="29"/>
        <v>100963.44000000002</v>
      </c>
      <c r="G30" s="40">
        <f t="shared" si="29"/>
        <v>105210.88999999998</v>
      </c>
      <c r="H30" s="40">
        <f t="shared" si="29"/>
        <v>111323.18</v>
      </c>
      <c r="I30" s="40">
        <f t="shared" si="29"/>
        <v>91394.520000000019</v>
      </c>
      <c r="J30" s="40">
        <f t="shared" si="29"/>
        <v>58301.429999999993</v>
      </c>
      <c r="K30" s="135">
        <f t="shared" si="29"/>
        <v>73341.209999999992</v>
      </c>
      <c r="L30" s="135">
        <f t="shared" si="29"/>
        <v>70049</v>
      </c>
      <c r="M30" s="147"/>
      <c r="N30" s="42"/>
      <c r="O30" s="40">
        <f t="shared" ref="O30" si="30">E30-D30</f>
        <v>37496.25</v>
      </c>
      <c r="P30" s="40">
        <f t="shared" ref="P30" si="31">F30-E30</f>
        <v>-268818.39999999997</v>
      </c>
      <c r="Q30" s="40">
        <f t="shared" ref="Q30" si="32">G30-F30</f>
        <v>4247.449999999968</v>
      </c>
      <c r="R30" s="40">
        <f t="shared" ref="R30" si="33">H30-G30</f>
        <v>6112.2900000000081</v>
      </c>
      <c r="S30" s="40">
        <f t="shared" ref="S30" si="34">I30-H30</f>
        <v>-19928.659999999974</v>
      </c>
      <c r="T30" s="40">
        <f t="shared" ref="T30" si="35">J30-I30</f>
        <v>-33093.090000000026</v>
      </c>
      <c r="U30" s="40">
        <f t="shared" ref="U30" si="36">K30-J30</f>
        <v>15039.779999999999</v>
      </c>
      <c r="V30" s="135"/>
      <c r="W30" s="41">
        <f>K30-D30</f>
        <v>-258944.37999999998</v>
      </c>
      <c r="X30" s="3"/>
      <c r="Y30" s="43"/>
    </row>
    <row r="31" spans="1:25" x14ac:dyDescent="0.3">
      <c r="A31" s="66"/>
      <c r="B31" s="8" t="s">
        <v>24</v>
      </c>
      <c r="D31" s="6"/>
      <c r="E31" s="6"/>
      <c r="F31" s="6"/>
      <c r="G31" s="6"/>
      <c r="H31" s="6"/>
      <c r="I31" s="6"/>
      <c r="J31" s="6"/>
      <c r="K31" s="6"/>
      <c r="L31" s="157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5" ht="25.5" customHeight="1" thickBot="1" x14ac:dyDescent="0.35">
      <c r="A32" s="66"/>
      <c r="B32" s="8" t="s">
        <v>25</v>
      </c>
      <c r="C32" s="8"/>
      <c r="D32" s="44">
        <f>D33</f>
        <v>306.08999999999997</v>
      </c>
      <c r="E32" s="44">
        <f t="shared" ref="E32:L32" si="37">E33</f>
        <v>260</v>
      </c>
      <c r="F32" s="44">
        <f t="shared" si="37"/>
        <v>212.05</v>
      </c>
      <c r="G32" s="44">
        <f t="shared" si="37"/>
        <v>162.15</v>
      </c>
      <c r="H32" s="44">
        <f t="shared" si="37"/>
        <v>110.23</v>
      </c>
      <c r="I32" s="44">
        <f t="shared" si="37"/>
        <v>56.17</v>
      </c>
      <c r="J32" s="44">
        <f t="shared" si="37"/>
        <v>0</v>
      </c>
      <c r="K32" s="44">
        <f t="shared" si="37"/>
        <v>0</v>
      </c>
      <c r="L32" s="44">
        <f t="shared" si="37"/>
        <v>0</v>
      </c>
      <c r="N32" s="6"/>
      <c r="O32" s="44">
        <f t="shared" ref="O32:U33" si="38">E32-D32</f>
        <v>-46.089999999999975</v>
      </c>
      <c r="P32" s="44">
        <f t="shared" si="38"/>
        <v>-47.949999999999989</v>
      </c>
      <c r="Q32" s="44">
        <f t="shared" si="38"/>
        <v>-49.900000000000006</v>
      </c>
      <c r="R32" s="44">
        <f t="shared" si="38"/>
        <v>-51.92</v>
      </c>
      <c r="S32" s="44">
        <f t="shared" si="38"/>
        <v>-54.06</v>
      </c>
      <c r="T32" s="44">
        <f t="shared" si="38"/>
        <v>-56.17</v>
      </c>
      <c r="U32" s="44">
        <f t="shared" si="38"/>
        <v>0</v>
      </c>
      <c r="V32" s="44"/>
      <c r="W32" s="44">
        <f>K32-D32</f>
        <v>-306.08999999999997</v>
      </c>
      <c r="Y32" s="4"/>
    </row>
    <row r="33" spans="1:28" ht="15" thickBot="1" x14ac:dyDescent="0.35">
      <c r="A33" s="75">
        <v>66111</v>
      </c>
      <c r="B33" s="64" t="s">
        <v>110</v>
      </c>
      <c r="C33" s="4"/>
      <c r="D33" s="34">
        <v>306.08999999999997</v>
      </c>
      <c r="E33" s="35">
        <v>260</v>
      </c>
      <c r="F33" s="35">
        <v>212.05</v>
      </c>
      <c r="G33" s="35">
        <v>162.15</v>
      </c>
      <c r="H33" s="35">
        <v>110.23</v>
      </c>
      <c r="I33" s="35">
        <v>56.17</v>
      </c>
      <c r="J33" s="35">
        <v>0</v>
      </c>
      <c r="K33" s="35">
        <v>0</v>
      </c>
      <c r="L33" s="155">
        <v>0</v>
      </c>
      <c r="N33" s="37"/>
      <c r="O33" s="35">
        <f t="shared" si="38"/>
        <v>-46.089999999999975</v>
      </c>
      <c r="P33" s="35">
        <f t="shared" si="38"/>
        <v>-47.949999999999989</v>
      </c>
      <c r="Q33" s="35">
        <f t="shared" si="38"/>
        <v>-49.900000000000006</v>
      </c>
      <c r="R33" s="35">
        <f t="shared" si="38"/>
        <v>-51.92</v>
      </c>
      <c r="S33" s="35">
        <f t="shared" si="38"/>
        <v>-54.06</v>
      </c>
      <c r="T33" s="35">
        <f t="shared" si="38"/>
        <v>-56.17</v>
      </c>
      <c r="U33" s="35">
        <f t="shared" si="38"/>
        <v>0</v>
      </c>
      <c r="V33" s="134"/>
      <c r="W33" s="36">
        <f>K33-D33</f>
        <v>-306.08999999999997</v>
      </c>
      <c r="Y33" s="38"/>
    </row>
    <row r="34" spans="1:28" x14ac:dyDescent="0.3">
      <c r="A34" s="66"/>
      <c r="B34" s="48" t="s">
        <v>26</v>
      </c>
      <c r="D34" s="6"/>
      <c r="E34" s="6"/>
      <c r="F34" s="6"/>
      <c r="G34" s="6"/>
      <c r="H34" s="6"/>
      <c r="I34" s="6"/>
      <c r="J34" s="6"/>
      <c r="K34" s="6"/>
      <c r="L34" s="157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spans="1:28" ht="25.5" customHeight="1" thickBot="1" x14ac:dyDescent="0.35">
      <c r="A35" s="66"/>
      <c r="B35" s="8" t="s">
        <v>27</v>
      </c>
      <c r="C35" s="8"/>
      <c r="D35" s="44">
        <f>SUM(D36:D37)</f>
        <v>64</v>
      </c>
      <c r="E35" s="44">
        <f t="shared" ref="E35:L35" si="39">SUM(E36:E37)</f>
        <v>0</v>
      </c>
      <c r="F35" s="44">
        <f t="shared" si="39"/>
        <v>52.8</v>
      </c>
      <c r="G35" s="44">
        <f t="shared" si="39"/>
        <v>0</v>
      </c>
      <c r="H35" s="44">
        <f t="shared" si="39"/>
        <v>0</v>
      </c>
      <c r="I35" s="44">
        <f t="shared" si="39"/>
        <v>41.5</v>
      </c>
      <c r="J35" s="44">
        <f t="shared" si="39"/>
        <v>133</v>
      </c>
      <c r="K35" s="44">
        <f t="shared" si="39"/>
        <v>0</v>
      </c>
      <c r="L35" s="44">
        <f t="shared" si="39"/>
        <v>0</v>
      </c>
      <c r="N35" s="6"/>
      <c r="O35" s="44">
        <f t="shared" ref="O35:U37" si="40">E35-D35</f>
        <v>-64</v>
      </c>
      <c r="P35" s="44">
        <f t="shared" si="40"/>
        <v>52.8</v>
      </c>
      <c r="Q35" s="44">
        <f t="shared" si="40"/>
        <v>-52.8</v>
      </c>
      <c r="R35" s="44">
        <f t="shared" si="40"/>
        <v>0</v>
      </c>
      <c r="S35" s="44">
        <f t="shared" si="40"/>
        <v>41.5</v>
      </c>
      <c r="T35" s="44">
        <f t="shared" si="40"/>
        <v>91.5</v>
      </c>
      <c r="U35" s="44">
        <f t="shared" si="40"/>
        <v>-133</v>
      </c>
      <c r="V35" s="44"/>
      <c r="W35" s="44">
        <f>K35-D35</f>
        <v>-64</v>
      </c>
      <c r="Y35" s="4"/>
    </row>
    <row r="36" spans="1:28" x14ac:dyDescent="0.3">
      <c r="A36" s="68">
        <v>6711</v>
      </c>
      <c r="B36" s="72" t="s">
        <v>28</v>
      </c>
      <c r="C36" s="4"/>
      <c r="D36" s="25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130">
        <v>0</v>
      </c>
      <c r="L36" s="27">
        <v>0</v>
      </c>
      <c r="N36" s="28"/>
      <c r="O36" s="26">
        <f t="shared" si="40"/>
        <v>0</v>
      </c>
      <c r="P36" s="26">
        <f t="shared" si="40"/>
        <v>0</v>
      </c>
      <c r="Q36" s="26">
        <f t="shared" si="40"/>
        <v>0</v>
      </c>
      <c r="R36" s="26">
        <f t="shared" si="40"/>
        <v>0</v>
      </c>
      <c r="S36" s="26">
        <f t="shared" si="40"/>
        <v>0</v>
      </c>
      <c r="T36" s="26">
        <f t="shared" si="40"/>
        <v>0</v>
      </c>
      <c r="U36" s="26">
        <f t="shared" si="40"/>
        <v>0</v>
      </c>
      <c r="V36" s="130"/>
      <c r="W36" s="27">
        <f>K36-D36</f>
        <v>0</v>
      </c>
      <c r="Y36" s="32"/>
    </row>
    <row r="37" spans="1:28" ht="28.2" thickBot="1" x14ac:dyDescent="0.35">
      <c r="A37" s="70">
        <v>673</v>
      </c>
      <c r="B37" s="73" t="s">
        <v>29</v>
      </c>
      <c r="C37" s="4"/>
      <c r="D37" s="14">
        <v>64</v>
      </c>
      <c r="E37" s="15">
        <v>0</v>
      </c>
      <c r="F37" s="15">
        <v>52.8</v>
      </c>
      <c r="G37" s="15">
        <v>0</v>
      </c>
      <c r="H37" s="15">
        <v>0</v>
      </c>
      <c r="I37" s="15">
        <v>41.5</v>
      </c>
      <c r="J37" s="15">
        <v>133</v>
      </c>
      <c r="K37" s="15">
        <v>0</v>
      </c>
      <c r="L37" s="143">
        <v>0</v>
      </c>
      <c r="N37" s="21"/>
      <c r="O37" s="15">
        <f t="shared" si="40"/>
        <v>-64</v>
      </c>
      <c r="P37" s="15">
        <f t="shared" si="40"/>
        <v>52.8</v>
      </c>
      <c r="Q37" s="15">
        <f t="shared" si="40"/>
        <v>-52.8</v>
      </c>
      <c r="R37" s="15">
        <f t="shared" si="40"/>
        <v>0</v>
      </c>
      <c r="S37" s="15">
        <f t="shared" si="40"/>
        <v>41.5</v>
      </c>
      <c r="T37" s="15">
        <f t="shared" si="40"/>
        <v>91.5</v>
      </c>
      <c r="U37" s="15">
        <f t="shared" si="40"/>
        <v>-133</v>
      </c>
      <c r="V37" s="132"/>
      <c r="W37" s="16">
        <f>K37-D37</f>
        <v>-64</v>
      </c>
      <c r="Y37" s="33"/>
    </row>
    <row r="38" spans="1:28" ht="15" thickBot="1" x14ac:dyDescent="0.35">
      <c r="D38" s="6"/>
      <c r="E38" s="6"/>
      <c r="F38" s="6"/>
      <c r="G38" s="6"/>
      <c r="H38" s="6"/>
      <c r="I38" s="6"/>
      <c r="J38" s="6"/>
      <c r="K38" s="6"/>
      <c r="L38" s="14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8" ht="28.2" thickBot="1" x14ac:dyDescent="0.35">
      <c r="A39" s="192" t="s">
        <v>31</v>
      </c>
      <c r="B39" s="193"/>
      <c r="C39" s="4"/>
      <c r="D39" s="39">
        <f>D30+D32+D35</f>
        <v>332655.68</v>
      </c>
      <c r="E39" s="40">
        <f t="shared" ref="E39:L39" si="41">E30+E32+E35</f>
        <v>370041.83999999997</v>
      </c>
      <c r="F39" s="40">
        <f t="shared" si="41"/>
        <v>101228.29000000002</v>
      </c>
      <c r="G39" s="40">
        <f t="shared" si="41"/>
        <v>105373.03999999998</v>
      </c>
      <c r="H39" s="40">
        <f t="shared" si="41"/>
        <v>111433.40999999999</v>
      </c>
      <c r="I39" s="40">
        <f t="shared" si="41"/>
        <v>91492.190000000017</v>
      </c>
      <c r="J39" s="40">
        <f t="shared" si="41"/>
        <v>58434.429999999993</v>
      </c>
      <c r="K39" s="135">
        <f t="shared" si="41"/>
        <v>73341.209999999992</v>
      </c>
      <c r="L39" s="135">
        <f t="shared" si="41"/>
        <v>70049</v>
      </c>
      <c r="M39" s="147"/>
      <c r="N39" s="42"/>
      <c r="O39" s="40">
        <f t="shared" ref="O39:U39" si="42">E39-D39</f>
        <v>37386.159999999974</v>
      </c>
      <c r="P39" s="40">
        <f t="shared" si="42"/>
        <v>-268813.54999999993</v>
      </c>
      <c r="Q39" s="40">
        <f t="shared" si="42"/>
        <v>4144.7499999999563</v>
      </c>
      <c r="R39" s="40">
        <f t="shared" si="42"/>
        <v>6060.3700000000099</v>
      </c>
      <c r="S39" s="40">
        <f t="shared" si="42"/>
        <v>-19941.219999999972</v>
      </c>
      <c r="T39" s="40">
        <f t="shared" si="42"/>
        <v>-33057.760000000024</v>
      </c>
      <c r="U39" s="40">
        <f t="shared" si="42"/>
        <v>14906.779999999999</v>
      </c>
      <c r="V39" s="135"/>
      <c r="W39" s="41">
        <f>K39-D39</f>
        <v>-259314.47</v>
      </c>
      <c r="X39" s="3"/>
      <c r="Y39" s="43" t="s">
        <v>32</v>
      </c>
      <c r="AB39" s="5"/>
    </row>
    <row r="40" spans="1:28" x14ac:dyDescent="0.3">
      <c r="B40" s="48" t="s">
        <v>33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AB40" s="5"/>
    </row>
    <row r="41" spans="1:28" ht="25.5" customHeight="1" thickBot="1" x14ac:dyDescent="0.35">
      <c r="B41" s="8" t="s">
        <v>34</v>
      </c>
      <c r="C41" s="8"/>
      <c r="D41" s="44">
        <f>D42</f>
        <v>0</v>
      </c>
      <c r="E41" s="44">
        <f>E42</f>
        <v>0</v>
      </c>
      <c r="F41" s="44">
        <f t="shared" ref="F41:L41" si="43">F42</f>
        <v>0</v>
      </c>
      <c r="G41" s="44">
        <f t="shared" si="43"/>
        <v>0</v>
      </c>
      <c r="H41" s="44">
        <f t="shared" si="43"/>
        <v>20386.73</v>
      </c>
      <c r="I41" s="44">
        <f t="shared" si="43"/>
        <v>0</v>
      </c>
      <c r="J41" s="44">
        <f t="shared" si="43"/>
        <v>220</v>
      </c>
      <c r="K41" s="44">
        <f t="shared" si="43"/>
        <v>0</v>
      </c>
      <c r="L41" s="44">
        <f t="shared" si="43"/>
        <v>0</v>
      </c>
      <c r="N41" s="6"/>
      <c r="O41" s="44">
        <f t="shared" ref="O41:U42" si="44">E41-D41</f>
        <v>0</v>
      </c>
      <c r="P41" s="44">
        <f t="shared" si="44"/>
        <v>0</v>
      </c>
      <c r="Q41" s="44">
        <f t="shared" si="44"/>
        <v>0</v>
      </c>
      <c r="R41" s="44">
        <f t="shared" si="44"/>
        <v>20386.73</v>
      </c>
      <c r="S41" s="44">
        <f t="shared" si="44"/>
        <v>-20386.73</v>
      </c>
      <c r="T41" s="44">
        <f t="shared" si="44"/>
        <v>220</v>
      </c>
      <c r="U41" s="44">
        <f t="shared" si="44"/>
        <v>-220</v>
      </c>
      <c r="V41" s="44"/>
      <c r="W41" s="44">
        <f>K41-D41</f>
        <v>0</v>
      </c>
      <c r="Y41" s="4"/>
      <c r="AB41" s="5"/>
    </row>
    <row r="42" spans="1:28" ht="15" thickBot="1" x14ac:dyDescent="0.35">
      <c r="A42" s="75">
        <v>6811</v>
      </c>
      <c r="B42" s="64" t="s">
        <v>119</v>
      </c>
      <c r="C42" s="4"/>
      <c r="D42" s="34">
        <v>0</v>
      </c>
      <c r="E42" s="35">
        <v>0</v>
      </c>
      <c r="F42" s="35">
        <v>0</v>
      </c>
      <c r="G42" s="35">
        <v>0</v>
      </c>
      <c r="H42" s="35">
        <v>20386.73</v>
      </c>
      <c r="I42" s="35">
        <v>0</v>
      </c>
      <c r="J42" s="35">
        <v>220</v>
      </c>
      <c r="K42" s="35">
        <v>0</v>
      </c>
      <c r="L42" s="155">
        <v>0</v>
      </c>
      <c r="M42" s="139"/>
      <c r="N42" s="37"/>
      <c r="O42" s="35">
        <f t="shared" si="44"/>
        <v>0</v>
      </c>
      <c r="P42" s="35">
        <f t="shared" si="44"/>
        <v>0</v>
      </c>
      <c r="Q42" s="35">
        <f t="shared" si="44"/>
        <v>0</v>
      </c>
      <c r="R42" s="35">
        <f t="shared" si="44"/>
        <v>20386.73</v>
      </c>
      <c r="S42" s="35">
        <f t="shared" si="44"/>
        <v>-20386.73</v>
      </c>
      <c r="T42" s="35">
        <f t="shared" si="44"/>
        <v>220</v>
      </c>
      <c r="U42" s="35">
        <f t="shared" si="44"/>
        <v>-220</v>
      </c>
      <c r="V42" s="134"/>
      <c r="W42" s="36">
        <f>K42-D42</f>
        <v>0</v>
      </c>
      <c r="Y42" s="38"/>
      <c r="AB42" s="5"/>
    </row>
    <row r="43" spans="1:28" x14ac:dyDescent="0.3">
      <c r="B43" s="48" t="s">
        <v>111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AB43" s="5"/>
    </row>
    <row r="44" spans="1:28" ht="15" thickBot="1" x14ac:dyDescent="0.35">
      <c r="B44" s="8" t="s">
        <v>112</v>
      </c>
      <c r="C44" s="8"/>
      <c r="D44" s="44">
        <f>D45</f>
        <v>0</v>
      </c>
      <c r="E44" s="44">
        <f t="shared" ref="E44:L44" si="45">E45</f>
        <v>0</v>
      </c>
      <c r="F44" s="44">
        <f t="shared" si="45"/>
        <v>0</v>
      </c>
      <c r="G44" s="44">
        <f t="shared" si="45"/>
        <v>0</v>
      </c>
      <c r="H44" s="44">
        <f t="shared" si="45"/>
        <v>0</v>
      </c>
      <c r="I44" s="44">
        <f t="shared" si="45"/>
        <v>0</v>
      </c>
      <c r="J44" s="44">
        <f t="shared" si="45"/>
        <v>0</v>
      </c>
      <c r="K44" s="44">
        <f t="shared" si="45"/>
        <v>0</v>
      </c>
      <c r="L44" s="44">
        <f t="shared" si="45"/>
        <v>0</v>
      </c>
      <c r="N44" s="6"/>
      <c r="O44" s="44">
        <f t="shared" ref="O44:O45" si="46">E44-D44</f>
        <v>0</v>
      </c>
      <c r="P44" s="44">
        <f t="shared" ref="P44:P45" si="47">F44-E44</f>
        <v>0</v>
      </c>
      <c r="Q44" s="44">
        <f t="shared" ref="Q44:Q45" si="48">G44-F44</f>
        <v>0</v>
      </c>
      <c r="R44" s="44">
        <f t="shared" ref="R44:R45" si="49">H44-G44</f>
        <v>0</v>
      </c>
      <c r="S44" s="44">
        <f t="shared" ref="S44:S45" si="50">I44-H44</f>
        <v>0</v>
      </c>
      <c r="T44" s="44">
        <f t="shared" ref="T44:T45" si="51">J44-I44</f>
        <v>0</v>
      </c>
      <c r="U44" s="44">
        <f t="shared" ref="U44:U45" si="52">K44-J44</f>
        <v>0</v>
      </c>
      <c r="V44" s="44"/>
      <c r="W44" s="44">
        <f>K44-D44</f>
        <v>0</v>
      </c>
      <c r="Y44" s="4"/>
      <c r="AB44" s="5"/>
    </row>
    <row r="45" spans="1:28" ht="15" thickBot="1" x14ac:dyDescent="0.35">
      <c r="A45" s="75"/>
      <c r="B45" s="64"/>
      <c r="C45" s="4"/>
      <c r="D45" s="34">
        <v>0</v>
      </c>
      <c r="E45" s="35">
        <v>0</v>
      </c>
      <c r="F45" s="35">
        <v>0</v>
      </c>
      <c r="G45" s="35">
        <v>0</v>
      </c>
      <c r="H45" s="35">
        <v>0</v>
      </c>
      <c r="I45" s="35">
        <v>0</v>
      </c>
      <c r="J45" s="35">
        <v>0</v>
      </c>
      <c r="K45" s="35">
        <v>0</v>
      </c>
      <c r="L45" s="155">
        <v>0</v>
      </c>
      <c r="M45" s="139"/>
      <c r="N45" s="37"/>
      <c r="O45" s="35">
        <f t="shared" si="46"/>
        <v>0</v>
      </c>
      <c r="P45" s="35">
        <f t="shared" si="47"/>
        <v>0</v>
      </c>
      <c r="Q45" s="35">
        <f t="shared" si="48"/>
        <v>0</v>
      </c>
      <c r="R45" s="35">
        <f t="shared" si="49"/>
        <v>0</v>
      </c>
      <c r="S45" s="35">
        <f t="shared" si="50"/>
        <v>0</v>
      </c>
      <c r="T45" s="35">
        <f t="shared" si="51"/>
        <v>0</v>
      </c>
      <c r="U45" s="35">
        <f t="shared" si="52"/>
        <v>0</v>
      </c>
      <c r="V45" s="134"/>
      <c r="W45" s="36">
        <f>K45-D45</f>
        <v>0</v>
      </c>
      <c r="Y45" s="38"/>
    </row>
    <row r="46" spans="1:28" ht="15" thickBot="1" x14ac:dyDescent="0.35">
      <c r="D46" s="6"/>
      <c r="E46" s="6"/>
      <c r="F46" s="6"/>
      <c r="G46" s="6"/>
      <c r="H46" s="6"/>
      <c r="I46" s="6"/>
      <c r="J46" s="6"/>
      <c r="K46" s="6"/>
      <c r="L46" s="158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</row>
    <row r="47" spans="1:28" ht="36.75" customHeight="1" thickBot="1" x14ac:dyDescent="0.35">
      <c r="A47" s="194" t="s">
        <v>35</v>
      </c>
      <c r="B47" s="195"/>
      <c r="C47" s="4"/>
      <c r="D47" s="34">
        <v>0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134">
        <v>0</v>
      </c>
      <c r="L47" s="36">
        <v>23148</v>
      </c>
      <c r="N47" s="37"/>
      <c r="O47" s="35">
        <f t="shared" ref="O47" si="53">E47-D47</f>
        <v>0</v>
      </c>
      <c r="P47" s="35">
        <f t="shared" ref="P47" si="54">F47-E47</f>
        <v>0</v>
      </c>
      <c r="Q47" s="35">
        <f t="shared" ref="Q47" si="55">G47-F47</f>
        <v>0</v>
      </c>
      <c r="R47" s="35">
        <f t="shared" ref="R47" si="56">H47-G47</f>
        <v>0</v>
      </c>
      <c r="S47" s="35">
        <f t="shared" ref="S47" si="57">I47-H47</f>
        <v>0</v>
      </c>
      <c r="T47" s="35">
        <f>J47-I47</f>
        <v>0</v>
      </c>
      <c r="U47" s="35">
        <f>K47-J47</f>
        <v>0</v>
      </c>
      <c r="V47" s="134"/>
      <c r="W47" s="36">
        <f>K47-D47</f>
        <v>0</v>
      </c>
      <c r="Y47" s="38"/>
    </row>
    <row r="48" spans="1:28" ht="15" thickBot="1" x14ac:dyDescent="0.35">
      <c r="D48" s="6"/>
      <c r="E48" s="6"/>
      <c r="F48" s="6"/>
      <c r="G48" s="6"/>
      <c r="H48" s="6"/>
      <c r="I48" s="6"/>
      <c r="J48" s="6"/>
      <c r="K48" s="6"/>
      <c r="L48" s="14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</row>
    <row r="49" spans="1:25" ht="42" thickBot="1" x14ac:dyDescent="0.35">
      <c r="A49" s="192" t="s">
        <v>36</v>
      </c>
      <c r="B49" s="193"/>
      <c r="C49" s="4"/>
      <c r="D49" s="39">
        <f>D41+D44+D47</f>
        <v>0</v>
      </c>
      <c r="E49" s="40">
        <f t="shared" ref="E49:L49" si="58">E41+E44+E47</f>
        <v>0</v>
      </c>
      <c r="F49" s="40">
        <f t="shared" si="58"/>
        <v>0</v>
      </c>
      <c r="G49" s="40">
        <f t="shared" si="58"/>
        <v>0</v>
      </c>
      <c r="H49" s="40">
        <f t="shared" si="58"/>
        <v>20386.73</v>
      </c>
      <c r="I49" s="40">
        <f t="shared" si="58"/>
        <v>0</v>
      </c>
      <c r="J49" s="40">
        <f t="shared" si="58"/>
        <v>220</v>
      </c>
      <c r="K49" s="135">
        <f t="shared" si="58"/>
        <v>0</v>
      </c>
      <c r="L49" s="135">
        <f t="shared" si="58"/>
        <v>23148</v>
      </c>
      <c r="M49" s="147"/>
      <c r="N49" s="42"/>
      <c r="O49" s="40">
        <f t="shared" ref="O49" si="59">E49-D49</f>
        <v>0</v>
      </c>
      <c r="P49" s="40">
        <f t="shared" ref="P49" si="60">F49-E49</f>
        <v>0</v>
      </c>
      <c r="Q49" s="40">
        <f t="shared" ref="Q49" si="61">G49-F49</f>
        <v>0</v>
      </c>
      <c r="R49" s="40">
        <f t="shared" ref="R49" si="62">H49-G49</f>
        <v>20386.73</v>
      </c>
      <c r="S49" s="40">
        <f t="shared" ref="S49" si="63">I49-H49</f>
        <v>-20386.73</v>
      </c>
      <c r="T49" s="40">
        <f>J49-I49</f>
        <v>220</v>
      </c>
      <c r="U49" s="40">
        <f>K49-J49</f>
        <v>-220</v>
      </c>
      <c r="V49" s="135"/>
      <c r="W49" s="41">
        <f>K49-D49</f>
        <v>0</v>
      </c>
      <c r="X49" s="3"/>
      <c r="Y49" s="43" t="s">
        <v>37</v>
      </c>
    </row>
    <row r="50" spans="1:25" ht="15" thickBot="1" x14ac:dyDescent="0.35"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1:25" ht="17.25" customHeight="1" thickBot="1" x14ac:dyDescent="0.35">
      <c r="A51" s="196" t="s">
        <v>42</v>
      </c>
      <c r="B51" s="197"/>
      <c r="C51" s="4"/>
      <c r="D51" s="51">
        <f>D39+D49</f>
        <v>332655.68</v>
      </c>
      <c r="E51" s="52">
        <f t="shared" ref="E51:K51" si="64">E39+E49</f>
        <v>370041.83999999997</v>
      </c>
      <c r="F51" s="52">
        <f t="shared" si="64"/>
        <v>101228.29000000002</v>
      </c>
      <c r="G51" s="52">
        <f t="shared" si="64"/>
        <v>105373.03999999998</v>
      </c>
      <c r="H51" s="52">
        <f t="shared" si="64"/>
        <v>131820.13999999998</v>
      </c>
      <c r="I51" s="52">
        <f t="shared" si="64"/>
        <v>91492.190000000017</v>
      </c>
      <c r="J51" s="52">
        <f>J39+J49</f>
        <v>58654.429999999993</v>
      </c>
      <c r="K51" s="51">
        <f t="shared" si="64"/>
        <v>73341.209999999992</v>
      </c>
      <c r="L51" s="51">
        <f>L39+L49</f>
        <v>93197</v>
      </c>
      <c r="M51" s="53"/>
      <c r="N51" s="54"/>
      <c r="O51" s="55">
        <f t="shared" ref="O51" si="65">E51-D51</f>
        <v>37386.159999999974</v>
      </c>
      <c r="P51" s="55">
        <f t="shared" ref="P51" si="66">F51-E51</f>
        <v>-268813.54999999993</v>
      </c>
      <c r="Q51" s="55">
        <f t="shared" ref="Q51" si="67">G51-F51</f>
        <v>4144.7499999999563</v>
      </c>
      <c r="R51" s="55">
        <f t="shared" ref="R51" si="68">H51-G51</f>
        <v>26447.100000000006</v>
      </c>
      <c r="S51" s="55">
        <f t="shared" ref="S51" si="69">I51-H51</f>
        <v>-40327.949999999968</v>
      </c>
      <c r="T51" s="55">
        <f>J51-I51</f>
        <v>-32837.760000000024</v>
      </c>
      <c r="U51" s="55">
        <f>K51-J51</f>
        <v>14686.779999999999</v>
      </c>
      <c r="V51" s="149"/>
      <c r="W51" s="52">
        <f>K51-D51</f>
        <v>-259314.47</v>
      </c>
      <c r="X51" s="3"/>
      <c r="Y51" s="43"/>
    </row>
    <row r="52" spans="1:25" ht="15" thickBot="1" x14ac:dyDescent="0.35">
      <c r="D52" s="6"/>
      <c r="E52" s="6"/>
      <c r="F52" s="6"/>
      <c r="G52" s="6"/>
      <c r="H52" s="6"/>
      <c r="I52" s="6"/>
      <c r="J52" s="6"/>
      <c r="K52" s="6"/>
      <c r="L52" s="14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</row>
    <row r="53" spans="1:25" ht="21.6" customHeight="1" thickBot="1" x14ac:dyDescent="0.35">
      <c r="A53" s="194" t="s">
        <v>113</v>
      </c>
      <c r="B53" s="195"/>
      <c r="C53" s="4"/>
      <c r="D53" s="34">
        <v>-75527.320000000007</v>
      </c>
      <c r="E53" s="35">
        <v>-316404.64</v>
      </c>
      <c r="F53" s="35">
        <v>-333894.75</v>
      </c>
      <c r="G53" s="35">
        <v>-291371.21999999997</v>
      </c>
      <c r="H53" s="35">
        <v>-293101.71999999997</v>
      </c>
      <c r="I53" s="35">
        <v>-336732.76</v>
      </c>
      <c r="J53" s="35">
        <v>-359733.05</v>
      </c>
      <c r="K53" s="134">
        <v>-352649.62</v>
      </c>
      <c r="L53" s="36">
        <v>-343380.05</v>
      </c>
      <c r="N53" s="37"/>
      <c r="O53" s="35">
        <f t="shared" ref="O53" si="70">E53-D53</f>
        <v>-240877.32</v>
      </c>
      <c r="P53" s="35">
        <f t="shared" ref="P53" si="71">F53-E53</f>
        <v>-17490.109999999986</v>
      </c>
      <c r="Q53" s="35">
        <f t="shared" ref="Q53" si="72">G53-F53</f>
        <v>42523.530000000028</v>
      </c>
      <c r="R53" s="35">
        <f t="shared" ref="R53" si="73">H53-G53</f>
        <v>-1730.5</v>
      </c>
      <c r="S53" s="35">
        <f t="shared" ref="S53" si="74">I53-H53</f>
        <v>-43631.040000000037</v>
      </c>
      <c r="T53" s="35">
        <f>J53-I53</f>
        <v>-23000.289999999979</v>
      </c>
      <c r="U53" s="35">
        <f>K53-J53</f>
        <v>7083.429999999993</v>
      </c>
      <c r="V53" s="134"/>
      <c r="W53" s="36">
        <f>K53-D53</f>
        <v>-277122.3</v>
      </c>
      <c r="Y53" s="38"/>
    </row>
    <row r="54" spans="1:25" x14ac:dyDescent="0.3"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</row>
    <row r="55" spans="1:25" x14ac:dyDescent="0.3"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5" x14ac:dyDescent="0.3"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spans="1:25" x14ac:dyDescent="0.3"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5" x14ac:dyDescent="0.3"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1:25" x14ac:dyDescent="0.3"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5" x14ac:dyDescent="0.3"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</sheetData>
  <mergeCells count="6">
    <mergeCell ref="A30:B30"/>
    <mergeCell ref="A53:B53"/>
    <mergeCell ref="A39:B39"/>
    <mergeCell ref="A47:B47"/>
    <mergeCell ref="A49:B49"/>
    <mergeCell ref="A51:B51"/>
  </mergeCells>
  <pageMargins left="0.25" right="0.25" top="0.75" bottom="0.75" header="0.3" footer="0.3"/>
  <pageSetup paperSize="8"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33CC"/>
    <pageSetUpPr fitToPage="1"/>
  </sheetPr>
  <dimension ref="A1:AR49"/>
  <sheetViews>
    <sheetView zoomScaleNormal="100" workbookViewId="0">
      <selection activeCell="D11" sqref="D11"/>
    </sheetView>
  </sheetViews>
  <sheetFormatPr baseColWidth="10" defaultRowHeight="14.4" x14ac:dyDescent="0.3"/>
  <cols>
    <col min="1" max="1" width="8.6640625" style="65" customWidth="1"/>
    <col min="2" max="2" width="48.88671875" style="2" customWidth="1"/>
    <col min="3" max="3" width="1.109375" style="2" customWidth="1"/>
    <col min="4" max="5" width="11.44140625" style="2"/>
    <col min="6" max="6" width="12.6640625" style="2" bestFit="1" customWidth="1"/>
    <col min="7" max="9" width="11.44140625" style="2"/>
    <col min="10" max="11" width="13.44140625" style="2" customWidth="1"/>
    <col min="12" max="12" width="12.88671875" style="2" customWidth="1"/>
    <col min="13" max="13" width="1.109375" style="2" customWidth="1"/>
    <col min="14" max="15" width="11.44140625" style="2"/>
    <col min="16" max="16" width="13.6640625" style="2" customWidth="1"/>
    <col min="17" max="17" width="12.5546875" style="2" customWidth="1"/>
    <col min="18" max="19" width="11.44140625" style="2"/>
    <col min="20" max="20" width="13.44140625" style="2" customWidth="1"/>
    <col min="21" max="22" width="12.88671875" style="2" customWidth="1"/>
    <col min="23" max="23" width="12.44140625" style="2" customWidth="1"/>
    <col min="24" max="24" width="1" style="2" customWidth="1"/>
    <col min="25" max="25" width="55.88671875" style="2" customWidth="1"/>
    <col min="26" max="29" width="11.44140625" style="2"/>
    <col min="30" max="44" width="11.44140625" style="1"/>
  </cols>
  <sheetData>
    <row r="1" spans="1:44" ht="23.25" customHeight="1" x14ac:dyDescent="0.3">
      <c r="A1" s="82" t="s">
        <v>148</v>
      </c>
      <c r="B1" s="9"/>
      <c r="C1" s="9"/>
    </row>
    <row r="2" spans="1:44" ht="18.75" customHeight="1" thickBot="1" x14ac:dyDescent="0.35">
      <c r="B2" s="8"/>
      <c r="C2" s="8"/>
      <c r="D2" s="3"/>
      <c r="N2" s="3" t="s">
        <v>46</v>
      </c>
    </row>
    <row r="3" spans="1:44" ht="16.2" thickBot="1" x14ac:dyDescent="0.35">
      <c r="D3" s="17" t="s">
        <v>0</v>
      </c>
      <c r="E3" s="18" t="s">
        <v>1</v>
      </c>
      <c r="F3" s="18" t="s">
        <v>2</v>
      </c>
      <c r="G3" s="18" t="s">
        <v>3</v>
      </c>
      <c r="H3" s="18" t="s">
        <v>4</v>
      </c>
      <c r="I3" s="18" t="s">
        <v>5</v>
      </c>
      <c r="J3" s="18" t="s">
        <v>6</v>
      </c>
      <c r="K3" s="19" t="s">
        <v>101</v>
      </c>
      <c r="L3" s="19" t="s">
        <v>102</v>
      </c>
      <c r="N3" s="17" t="s">
        <v>0</v>
      </c>
      <c r="O3" s="18" t="s">
        <v>1</v>
      </c>
      <c r="P3" s="18" t="s">
        <v>2</v>
      </c>
      <c r="Q3" s="18" t="s">
        <v>3</v>
      </c>
      <c r="R3" s="18" t="s">
        <v>4</v>
      </c>
      <c r="S3" s="18" t="s">
        <v>5</v>
      </c>
      <c r="T3" s="18" t="s">
        <v>6</v>
      </c>
      <c r="U3" s="18" t="s">
        <v>101</v>
      </c>
      <c r="V3" s="129" t="s">
        <v>102</v>
      </c>
      <c r="W3" s="19" t="s">
        <v>9</v>
      </c>
      <c r="Y3" s="22" t="s">
        <v>12</v>
      </c>
    </row>
    <row r="4" spans="1:44" s="2" customFormat="1" ht="27.75" customHeight="1" x14ac:dyDescent="0.25">
      <c r="A4" s="66"/>
      <c r="B4" s="8" t="s">
        <v>45</v>
      </c>
      <c r="C4" s="8"/>
      <c r="D4" s="3" t="s">
        <v>47</v>
      </c>
      <c r="N4" s="3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1:44" ht="18.75" customHeight="1" thickBot="1" x14ac:dyDescent="0.35">
      <c r="B5" s="8"/>
      <c r="C5" s="8"/>
      <c r="D5" s="44">
        <f t="shared" ref="D5:L5" si="0">SUM(D6:D6)</f>
        <v>0</v>
      </c>
      <c r="E5" s="44">
        <f t="shared" si="0"/>
        <v>0</v>
      </c>
      <c r="F5" s="44">
        <f t="shared" si="0"/>
        <v>0</v>
      </c>
      <c r="G5" s="44">
        <f t="shared" si="0"/>
        <v>0</v>
      </c>
      <c r="H5" s="44">
        <f t="shared" si="0"/>
        <v>0</v>
      </c>
      <c r="I5" s="44">
        <f t="shared" si="0"/>
        <v>0</v>
      </c>
      <c r="J5" s="44">
        <f t="shared" si="0"/>
        <v>0</v>
      </c>
      <c r="K5" s="44">
        <f t="shared" si="0"/>
        <v>0</v>
      </c>
      <c r="L5" s="44">
        <f t="shared" si="0"/>
        <v>0</v>
      </c>
      <c r="N5" s="3"/>
      <c r="O5" s="45">
        <f t="shared" ref="O5:U6" si="1">E5-D5</f>
        <v>0</v>
      </c>
      <c r="P5" s="45">
        <f t="shared" si="1"/>
        <v>0</v>
      </c>
      <c r="Q5" s="45">
        <f t="shared" si="1"/>
        <v>0</v>
      </c>
      <c r="R5" s="45">
        <f t="shared" si="1"/>
        <v>0</v>
      </c>
      <c r="S5" s="45">
        <f t="shared" si="1"/>
        <v>0</v>
      </c>
      <c r="T5" s="45">
        <f t="shared" si="1"/>
        <v>0</v>
      </c>
      <c r="U5" s="44">
        <f t="shared" si="1"/>
        <v>0</v>
      </c>
      <c r="V5" s="44"/>
      <c r="W5" s="44">
        <f>L5-D5</f>
        <v>0</v>
      </c>
    </row>
    <row r="6" spans="1:44" s="2" customFormat="1" ht="23.4" customHeight="1" thickBot="1" x14ac:dyDescent="0.3">
      <c r="A6" s="67">
        <v>13</v>
      </c>
      <c r="B6" s="64" t="s">
        <v>121</v>
      </c>
      <c r="D6" s="34">
        <v>0</v>
      </c>
      <c r="E6" s="35">
        <v>0</v>
      </c>
      <c r="F6" s="35">
        <v>0</v>
      </c>
      <c r="G6" s="35">
        <v>0</v>
      </c>
      <c r="H6" s="35">
        <v>0</v>
      </c>
      <c r="I6" s="35">
        <v>0</v>
      </c>
      <c r="J6" s="35">
        <v>0</v>
      </c>
      <c r="K6" s="134">
        <v>0</v>
      </c>
      <c r="L6" s="36">
        <v>0</v>
      </c>
      <c r="N6" s="37"/>
      <c r="O6" s="35">
        <f t="shared" si="1"/>
        <v>0</v>
      </c>
      <c r="P6" s="35">
        <f t="shared" si="1"/>
        <v>0</v>
      </c>
      <c r="Q6" s="35">
        <f t="shared" si="1"/>
        <v>0</v>
      </c>
      <c r="R6" s="35">
        <f t="shared" si="1"/>
        <v>0</v>
      </c>
      <c r="S6" s="35">
        <f t="shared" si="1"/>
        <v>0</v>
      </c>
      <c r="T6" s="35">
        <f t="shared" si="1"/>
        <v>0</v>
      </c>
      <c r="U6" s="35">
        <f t="shared" si="1"/>
        <v>0</v>
      </c>
      <c r="V6" s="134"/>
      <c r="W6" s="36">
        <f>L6-D6</f>
        <v>0</v>
      </c>
      <c r="Y6" s="6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4" s="2" customFormat="1" ht="27.75" customHeight="1" x14ac:dyDescent="0.25">
      <c r="A7" s="66"/>
      <c r="B7" s="8" t="s">
        <v>48</v>
      </c>
      <c r="C7" s="8"/>
      <c r="D7" s="3" t="s">
        <v>49</v>
      </c>
      <c r="N7" s="3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4" s="2" customFormat="1" ht="25.5" customHeight="1" thickBot="1" x14ac:dyDescent="0.3">
      <c r="A8" s="66"/>
      <c r="B8" s="8"/>
      <c r="D8" s="44">
        <f>SUM(D9:D10)</f>
        <v>87466.7</v>
      </c>
      <c r="E8" s="44">
        <f t="shared" ref="E8:L8" si="2">SUM(E9:E10)</f>
        <v>87533.6</v>
      </c>
      <c r="F8" s="44">
        <f t="shared" si="2"/>
        <v>84095.75</v>
      </c>
      <c r="G8" s="44">
        <f t="shared" si="2"/>
        <v>93613.95</v>
      </c>
      <c r="H8" s="44">
        <f t="shared" si="2"/>
        <v>88189.1</v>
      </c>
      <c r="I8" s="44">
        <f t="shared" si="2"/>
        <v>68221.899999999994</v>
      </c>
      <c r="J8" s="44">
        <f t="shared" si="2"/>
        <v>65737.86</v>
      </c>
      <c r="K8" s="44">
        <f t="shared" si="2"/>
        <v>82137.52</v>
      </c>
      <c r="L8" s="44">
        <f t="shared" si="2"/>
        <v>85000</v>
      </c>
      <c r="N8" s="6"/>
      <c r="O8" s="44">
        <f t="shared" ref="O8:U9" si="3">E8-D8</f>
        <v>66.900000000008731</v>
      </c>
      <c r="P8" s="44">
        <f t="shared" si="3"/>
        <v>-3437.8500000000058</v>
      </c>
      <c r="Q8" s="44">
        <f t="shared" si="3"/>
        <v>9518.1999999999971</v>
      </c>
      <c r="R8" s="44">
        <f t="shared" si="3"/>
        <v>-5424.8499999999913</v>
      </c>
      <c r="S8" s="44">
        <f t="shared" si="3"/>
        <v>-19967.200000000012</v>
      </c>
      <c r="T8" s="44">
        <f t="shared" si="3"/>
        <v>-2484.0399999999936</v>
      </c>
      <c r="U8" s="44">
        <f t="shared" si="3"/>
        <v>16399.660000000003</v>
      </c>
      <c r="V8" s="44"/>
      <c r="W8" s="44">
        <f>L8-D8</f>
        <v>-2466.6999999999971</v>
      </c>
      <c r="Y8" s="4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</row>
    <row r="9" spans="1:44" s="2" customFormat="1" ht="22.8" customHeight="1" x14ac:dyDescent="0.25">
      <c r="A9" s="71">
        <v>7067</v>
      </c>
      <c r="B9" s="72" t="s">
        <v>97</v>
      </c>
      <c r="C9" s="4"/>
      <c r="D9" s="25">
        <v>87466.7</v>
      </c>
      <c r="E9" s="26">
        <v>87533.6</v>
      </c>
      <c r="F9" s="26">
        <v>84095.75</v>
      </c>
      <c r="G9" s="26">
        <v>93613.95</v>
      </c>
      <c r="H9" s="26">
        <v>88189.1</v>
      </c>
      <c r="I9" s="26">
        <v>68221.899999999994</v>
      </c>
      <c r="J9" s="26">
        <v>45868.4</v>
      </c>
      <c r="K9" s="130">
        <v>62956.3</v>
      </c>
      <c r="L9" s="27">
        <v>65000</v>
      </c>
      <c r="N9" s="28"/>
      <c r="O9" s="26">
        <f t="shared" si="3"/>
        <v>66.900000000008731</v>
      </c>
      <c r="P9" s="26">
        <f t="shared" si="3"/>
        <v>-3437.8500000000058</v>
      </c>
      <c r="Q9" s="26">
        <f t="shared" si="3"/>
        <v>9518.1999999999971</v>
      </c>
      <c r="R9" s="26">
        <f t="shared" si="3"/>
        <v>-5424.8499999999913</v>
      </c>
      <c r="S9" s="26">
        <f t="shared" si="3"/>
        <v>-19967.200000000012</v>
      </c>
      <c r="T9" s="26">
        <f t="shared" si="3"/>
        <v>-22353.499999999993</v>
      </c>
      <c r="U9" s="26">
        <f t="shared" si="3"/>
        <v>17087.900000000001</v>
      </c>
      <c r="V9" s="130"/>
      <c r="W9" s="27">
        <f t="shared" ref="W9:W14" si="4">L9-D9</f>
        <v>-22466.699999999997</v>
      </c>
      <c r="Y9" s="29"/>
      <c r="AB9" s="5"/>
      <c r="AC9" s="18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</row>
    <row r="10" spans="1:44" s="2" customFormat="1" ht="28.2" thickBot="1" x14ac:dyDescent="0.3">
      <c r="A10" s="74">
        <v>70878</v>
      </c>
      <c r="B10" s="73" t="s">
        <v>124</v>
      </c>
      <c r="C10" s="4"/>
      <c r="D10" s="14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19869.46</v>
      </c>
      <c r="K10" s="132">
        <v>19181.22</v>
      </c>
      <c r="L10" s="16">
        <v>20000</v>
      </c>
      <c r="N10" s="21"/>
      <c r="O10" s="15"/>
      <c r="P10" s="15"/>
      <c r="Q10" s="15"/>
      <c r="R10" s="15"/>
      <c r="S10" s="15"/>
      <c r="T10" s="15"/>
      <c r="U10" s="15"/>
      <c r="V10" s="132"/>
      <c r="W10" s="16"/>
      <c r="Y10" s="24"/>
      <c r="AB10" s="5"/>
      <c r="AC10" s="18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44" s="2" customFormat="1" ht="27.75" customHeight="1" x14ac:dyDescent="0.25">
      <c r="A11" s="66"/>
      <c r="B11" s="8" t="s">
        <v>50</v>
      </c>
      <c r="C11" s="8"/>
      <c r="D11" s="3" t="s">
        <v>51</v>
      </c>
      <c r="N11" s="3"/>
      <c r="T11" s="152"/>
      <c r="U11" s="152"/>
      <c r="AB11" s="5"/>
      <c r="AC11" s="18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1:44" s="2" customFormat="1" ht="25.5" customHeight="1" thickBot="1" x14ac:dyDescent="0.3">
      <c r="A12" s="66"/>
      <c r="B12" s="8"/>
      <c r="D12" s="44">
        <f t="shared" ref="D12:L12" si="5">SUM(D13:D14)</f>
        <v>3666.67</v>
      </c>
      <c r="E12" s="44">
        <f t="shared" si="5"/>
        <v>263757.40000000002</v>
      </c>
      <c r="F12" s="44">
        <f t="shared" si="5"/>
        <v>13733.33</v>
      </c>
      <c r="G12" s="44">
        <f t="shared" si="5"/>
        <v>6816.67</v>
      </c>
      <c r="H12" s="44">
        <f t="shared" si="5"/>
        <v>0</v>
      </c>
      <c r="I12" s="44">
        <f t="shared" si="5"/>
        <v>0</v>
      </c>
      <c r="J12" s="47">
        <f t="shared" si="5"/>
        <v>0</v>
      </c>
      <c r="K12" s="47">
        <f t="shared" si="5"/>
        <v>0</v>
      </c>
      <c r="L12" s="44">
        <f t="shared" si="5"/>
        <v>351577.05</v>
      </c>
      <c r="N12" s="6"/>
      <c r="O12" s="44">
        <f t="shared" ref="O12:U14" si="6">E12-D12</f>
        <v>260090.73</v>
      </c>
      <c r="P12" s="44">
        <f t="shared" si="6"/>
        <v>-250024.07000000004</v>
      </c>
      <c r="Q12" s="44">
        <f t="shared" si="6"/>
        <v>-6916.66</v>
      </c>
      <c r="R12" s="44">
        <f t="shared" si="6"/>
        <v>-6816.67</v>
      </c>
      <c r="S12" s="44">
        <f t="shared" si="6"/>
        <v>0</v>
      </c>
      <c r="T12" s="44">
        <f t="shared" si="6"/>
        <v>0</v>
      </c>
      <c r="U12" s="44">
        <f t="shared" si="6"/>
        <v>0</v>
      </c>
      <c r="V12" s="44"/>
      <c r="W12" s="44">
        <f t="shared" si="4"/>
        <v>347910.38</v>
      </c>
      <c r="Y12" s="4"/>
      <c r="AB12" s="5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</row>
    <row r="13" spans="1:44" s="2" customFormat="1" ht="22.8" customHeight="1" x14ac:dyDescent="0.25">
      <c r="A13" s="71">
        <v>7474</v>
      </c>
      <c r="B13" s="72" t="s">
        <v>98</v>
      </c>
      <c r="C13" s="4"/>
      <c r="D13" s="25">
        <v>0</v>
      </c>
      <c r="E13" s="26">
        <v>245000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130">
        <v>0</v>
      </c>
      <c r="L13" s="27">
        <v>325381.05</v>
      </c>
      <c r="N13" s="28"/>
      <c r="O13" s="26">
        <f t="shared" si="6"/>
        <v>245000</v>
      </c>
      <c r="P13" s="26">
        <f t="shared" si="6"/>
        <v>-245000</v>
      </c>
      <c r="Q13" s="26">
        <f t="shared" si="6"/>
        <v>0</v>
      </c>
      <c r="R13" s="26">
        <f t="shared" si="6"/>
        <v>0</v>
      </c>
      <c r="S13" s="26">
        <f t="shared" si="6"/>
        <v>0</v>
      </c>
      <c r="T13" s="26">
        <f t="shared" si="6"/>
        <v>0</v>
      </c>
      <c r="U13" s="26">
        <f t="shared" si="6"/>
        <v>0</v>
      </c>
      <c r="V13" s="130"/>
      <c r="W13" s="27">
        <f t="shared" si="4"/>
        <v>325381.05</v>
      </c>
      <c r="Y13" s="29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</row>
    <row r="14" spans="1:44" s="2" customFormat="1" ht="22.8" customHeight="1" thickBot="1" x14ac:dyDescent="0.3">
      <c r="A14" s="74">
        <v>748</v>
      </c>
      <c r="B14" s="73" t="s">
        <v>122</v>
      </c>
      <c r="C14" s="4"/>
      <c r="D14" s="14">
        <v>3666.67</v>
      </c>
      <c r="E14" s="15">
        <v>18757.400000000001</v>
      </c>
      <c r="F14" s="15">
        <v>13733.33</v>
      </c>
      <c r="G14" s="15">
        <v>6816.67</v>
      </c>
      <c r="H14" s="15">
        <v>0</v>
      </c>
      <c r="I14" s="15">
        <v>0</v>
      </c>
      <c r="J14" s="15">
        <v>0</v>
      </c>
      <c r="K14" s="132">
        <v>0</v>
      </c>
      <c r="L14" s="16">
        <v>26196</v>
      </c>
      <c r="N14" s="21"/>
      <c r="O14" s="15">
        <f t="shared" si="6"/>
        <v>15090.730000000001</v>
      </c>
      <c r="P14" s="15">
        <f t="shared" si="6"/>
        <v>-5024.0700000000015</v>
      </c>
      <c r="Q14" s="15">
        <f t="shared" si="6"/>
        <v>-6916.66</v>
      </c>
      <c r="R14" s="15">
        <f t="shared" si="6"/>
        <v>-6816.67</v>
      </c>
      <c r="S14" s="15">
        <f t="shared" si="6"/>
        <v>0</v>
      </c>
      <c r="T14" s="15">
        <f t="shared" si="6"/>
        <v>0</v>
      </c>
      <c r="U14" s="15">
        <f t="shared" si="6"/>
        <v>0</v>
      </c>
      <c r="V14" s="132"/>
      <c r="W14" s="16">
        <f t="shared" si="4"/>
        <v>22529.33</v>
      </c>
      <c r="Y14" s="24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</row>
    <row r="15" spans="1:44" s="2" customFormat="1" ht="18.75" customHeight="1" x14ac:dyDescent="0.25">
      <c r="A15" s="66"/>
      <c r="B15" s="8" t="s">
        <v>52</v>
      </c>
      <c r="D15" s="3"/>
      <c r="J15" s="5"/>
      <c r="K15" s="5"/>
      <c r="L15" s="5"/>
      <c r="N15" s="6"/>
      <c r="O15" s="5"/>
      <c r="P15" s="5"/>
      <c r="Q15" s="5"/>
      <c r="R15" s="5"/>
      <c r="S15" s="5"/>
      <c r="T15" s="5"/>
      <c r="U15" s="160"/>
      <c r="V15" s="5"/>
      <c r="W15" s="5"/>
      <c r="Y15" s="4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</row>
    <row r="16" spans="1:44" s="2" customFormat="1" ht="25.5" customHeight="1" thickBot="1" x14ac:dyDescent="0.3">
      <c r="A16" s="66"/>
      <c r="B16" s="8" t="s">
        <v>53</v>
      </c>
      <c r="C16" s="8"/>
      <c r="D16" s="44">
        <f t="shared" ref="D16:L16" si="7">SUM(D17:D17)</f>
        <v>0</v>
      </c>
      <c r="E16" s="44">
        <f t="shared" si="7"/>
        <v>0</v>
      </c>
      <c r="F16" s="44">
        <f t="shared" si="7"/>
        <v>0</v>
      </c>
      <c r="G16" s="44">
        <f t="shared" si="7"/>
        <v>0</v>
      </c>
      <c r="H16" s="44">
        <f t="shared" si="7"/>
        <v>0</v>
      </c>
      <c r="I16" s="44">
        <f t="shared" si="7"/>
        <v>0</v>
      </c>
      <c r="J16" s="44">
        <f t="shared" si="7"/>
        <v>0</v>
      </c>
      <c r="K16" s="44">
        <f t="shared" si="7"/>
        <v>0</v>
      </c>
      <c r="L16" s="44">
        <f t="shared" si="7"/>
        <v>0</v>
      </c>
      <c r="N16" s="6"/>
      <c r="O16" s="44">
        <f t="shared" ref="O16:U17" si="8">E16-D16</f>
        <v>0</v>
      </c>
      <c r="P16" s="44">
        <f t="shared" si="8"/>
        <v>0</v>
      </c>
      <c r="Q16" s="44">
        <f t="shared" si="8"/>
        <v>0</v>
      </c>
      <c r="R16" s="44">
        <f t="shared" si="8"/>
        <v>0</v>
      </c>
      <c r="S16" s="44">
        <f t="shared" si="8"/>
        <v>0</v>
      </c>
      <c r="T16" s="44">
        <f t="shared" si="8"/>
        <v>0</v>
      </c>
      <c r="U16" s="44">
        <f t="shared" si="8"/>
        <v>0</v>
      </c>
      <c r="V16" s="44"/>
      <c r="W16" s="44">
        <f t="shared" ref="W16:W17" si="9">L16-D16</f>
        <v>0</v>
      </c>
      <c r="Y16" s="4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spans="1:44" s="2" customFormat="1" ht="13.8" x14ac:dyDescent="0.25">
      <c r="A17" s="68">
        <v>75</v>
      </c>
      <c r="B17" s="72" t="s">
        <v>53</v>
      </c>
      <c r="C17" s="4"/>
      <c r="D17" s="25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130">
        <v>0</v>
      </c>
      <c r="L17" s="27">
        <v>0</v>
      </c>
      <c r="N17" s="28"/>
      <c r="O17" s="26">
        <f t="shared" si="8"/>
        <v>0</v>
      </c>
      <c r="P17" s="26">
        <f t="shared" si="8"/>
        <v>0</v>
      </c>
      <c r="Q17" s="26">
        <f t="shared" si="8"/>
        <v>0</v>
      </c>
      <c r="R17" s="26">
        <f t="shared" si="8"/>
        <v>0</v>
      </c>
      <c r="S17" s="26">
        <f t="shared" si="8"/>
        <v>0</v>
      </c>
      <c r="T17" s="26">
        <f t="shared" si="8"/>
        <v>0</v>
      </c>
      <c r="U17" s="26">
        <f t="shared" si="8"/>
        <v>0</v>
      </c>
      <c r="V17" s="130"/>
      <c r="W17" s="27">
        <f t="shared" si="9"/>
        <v>0</v>
      </c>
      <c r="Y17" s="76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pans="1:44" s="2" customFormat="1" thickBot="1" x14ac:dyDescent="0.3">
      <c r="A18" s="6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spans="1:44" s="2" customFormat="1" ht="31.8" customHeight="1" thickBot="1" x14ac:dyDescent="0.3">
      <c r="A19" s="192" t="s">
        <v>123</v>
      </c>
      <c r="B19" s="193"/>
      <c r="C19" s="4"/>
      <c r="D19" s="39">
        <f>D5+D8+D12+D16</f>
        <v>91133.37</v>
      </c>
      <c r="E19" s="40">
        <f t="shared" ref="E19:L19" si="10">E5+E8+E12+E16</f>
        <v>351291</v>
      </c>
      <c r="F19" s="40">
        <f t="shared" si="10"/>
        <v>97829.08</v>
      </c>
      <c r="G19" s="40">
        <f t="shared" si="10"/>
        <v>100430.62</v>
      </c>
      <c r="H19" s="40">
        <f t="shared" si="10"/>
        <v>88189.1</v>
      </c>
      <c r="I19" s="40">
        <f t="shared" si="10"/>
        <v>68221.899999999994</v>
      </c>
      <c r="J19" s="40">
        <f t="shared" si="10"/>
        <v>65737.86</v>
      </c>
      <c r="K19" s="40">
        <f t="shared" si="10"/>
        <v>82137.52</v>
      </c>
      <c r="L19" s="41">
        <f t="shared" si="10"/>
        <v>436577.05</v>
      </c>
      <c r="M19" s="3"/>
      <c r="N19" s="42"/>
      <c r="O19" s="40"/>
      <c r="P19" s="40"/>
      <c r="Q19" s="40"/>
      <c r="R19" s="40"/>
      <c r="S19" s="40"/>
      <c r="T19" s="40"/>
      <c r="U19" s="40"/>
      <c r="V19" s="135"/>
      <c r="W19" s="41"/>
      <c r="X19" s="3"/>
      <c r="Y19" s="43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</row>
    <row r="20" spans="1:44" s="2" customFormat="1" ht="13.8" x14ac:dyDescent="0.25">
      <c r="A20" s="66"/>
      <c r="B20" s="8" t="s">
        <v>54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4" s="2" customFormat="1" ht="25.5" customHeight="1" thickBot="1" x14ac:dyDescent="0.3">
      <c r="A21" s="66"/>
      <c r="B21" s="8" t="s">
        <v>55</v>
      </c>
      <c r="C21" s="8"/>
      <c r="D21" s="44">
        <f>D22</f>
        <v>0</v>
      </c>
      <c r="E21" s="44">
        <f t="shared" ref="E21:L21" si="11">E22</f>
        <v>0</v>
      </c>
      <c r="F21" s="44">
        <f t="shared" si="11"/>
        <v>0</v>
      </c>
      <c r="G21" s="44">
        <f t="shared" si="11"/>
        <v>0</v>
      </c>
      <c r="H21" s="44">
        <f t="shared" si="11"/>
        <v>0</v>
      </c>
      <c r="I21" s="44">
        <f t="shared" si="11"/>
        <v>0</v>
      </c>
      <c r="J21" s="47">
        <f t="shared" si="11"/>
        <v>0</v>
      </c>
      <c r="K21" s="47">
        <f t="shared" si="11"/>
        <v>0</v>
      </c>
      <c r="L21" s="44">
        <f t="shared" si="11"/>
        <v>0</v>
      </c>
      <c r="N21" s="6"/>
      <c r="O21" s="44">
        <f t="shared" ref="O21:U22" si="12">E21-D21</f>
        <v>0</v>
      </c>
      <c r="P21" s="44">
        <f t="shared" si="12"/>
        <v>0</v>
      </c>
      <c r="Q21" s="44">
        <f t="shared" si="12"/>
        <v>0</v>
      </c>
      <c r="R21" s="44">
        <f t="shared" si="12"/>
        <v>0</v>
      </c>
      <c r="S21" s="44">
        <f t="shared" si="12"/>
        <v>0</v>
      </c>
      <c r="T21" s="44">
        <f t="shared" si="12"/>
        <v>0</v>
      </c>
      <c r="U21" s="44">
        <f t="shared" si="12"/>
        <v>0</v>
      </c>
      <c r="V21" s="44"/>
      <c r="W21" s="44">
        <f t="shared" ref="W21:W22" si="13">L21-D21</f>
        <v>0</v>
      </c>
      <c r="Y21" s="4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</row>
    <row r="22" spans="1:44" s="2" customFormat="1" thickBot="1" x14ac:dyDescent="0.3">
      <c r="A22" s="75">
        <v>76</v>
      </c>
      <c r="B22" s="64" t="s">
        <v>55</v>
      </c>
      <c r="C22" s="4"/>
      <c r="D22" s="34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134">
        <v>0</v>
      </c>
      <c r="L22" s="36">
        <v>0</v>
      </c>
      <c r="N22" s="37"/>
      <c r="O22" s="35">
        <f t="shared" si="12"/>
        <v>0</v>
      </c>
      <c r="P22" s="35">
        <f t="shared" si="12"/>
        <v>0</v>
      </c>
      <c r="Q22" s="35">
        <f t="shared" si="12"/>
        <v>0</v>
      </c>
      <c r="R22" s="35">
        <f t="shared" si="12"/>
        <v>0</v>
      </c>
      <c r="S22" s="35">
        <f t="shared" si="12"/>
        <v>0</v>
      </c>
      <c r="T22" s="35">
        <f t="shared" si="12"/>
        <v>0</v>
      </c>
      <c r="U22" s="35">
        <f t="shared" si="12"/>
        <v>0</v>
      </c>
      <c r="V22" s="134"/>
      <c r="W22" s="36">
        <f t="shared" si="13"/>
        <v>0</v>
      </c>
      <c r="Y22" s="156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</row>
    <row r="23" spans="1:44" s="2" customFormat="1" ht="13.8" x14ac:dyDescent="0.25">
      <c r="A23" s="66"/>
      <c r="B23" s="8" t="s">
        <v>56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</row>
    <row r="24" spans="1:44" s="2" customFormat="1" ht="25.5" customHeight="1" thickBot="1" x14ac:dyDescent="0.3">
      <c r="A24" s="66"/>
      <c r="B24" s="8" t="s">
        <v>57</v>
      </c>
      <c r="C24" s="8"/>
      <c r="D24" s="44">
        <f t="shared" ref="D24:L24" si="14">SUM(D25:D26)</f>
        <v>644.99</v>
      </c>
      <c r="E24" s="44">
        <f>SUM(E25:E26)</f>
        <v>1260.73</v>
      </c>
      <c r="F24" s="44">
        <f t="shared" si="14"/>
        <v>45922.74</v>
      </c>
      <c r="G24" s="44">
        <f t="shared" si="14"/>
        <v>3202.92</v>
      </c>
      <c r="H24" s="44">
        <f t="shared" si="14"/>
        <v>0</v>
      </c>
      <c r="I24" s="44">
        <f t="shared" si="14"/>
        <v>270</v>
      </c>
      <c r="J24" s="47">
        <f t="shared" si="14"/>
        <v>0</v>
      </c>
      <c r="K24" s="47">
        <f t="shared" si="14"/>
        <v>473.26</v>
      </c>
      <c r="L24" s="44">
        <f t="shared" si="14"/>
        <v>0</v>
      </c>
      <c r="N24" s="6"/>
      <c r="O24" s="44">
        <f t="shared" ref="O24:U25" si="15">E24-D24</f>
        <v>615.74</v>
      </c>
      <c r="P24" s="44">
        <f t="shared" si="15"/>
        <v>44662.009999999995</v>
      </c>
      <c r="Q24" s="44">
        <f t="shared" si="15"/>
        <v>-42719.82</v>
      </c>
      <c r="R24" s="44">
        <f t="shared" si="15"/>
        <v>-3202.92</v>
      </c>
      <c r="S24" s="44">
        <f t="shared" si="15"/>
        <v>270</v>
      </c>
      <c r="T24" s="44">
        <f t="shared" si="15"/>
        <v>-270</v>
      </c>
      <c r="U24" s="44">
        <f t="shared" si="15"/>
        <v>473.26</v>
      </c>
      <c r="V24" s="44"/>
      <c r="W24" s="44">
        <f>L24-D24</f>
        <v>-644.99</v>
      </c>
      <c r="Y24" s="4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1:44" s="2" customFormat="1" ht="13.8" x14ac:dyDescent="0.25">
      <c r="A25" s="68">
        <v>7718</v>
      </c>
      <c r="B25" s="72" t="s">
        <v>58</v>
      </c>
      <c r="C25" s="4"/>
      <c r="D25" s="25">
        <v>540.95000000000005</v>
      </c>
      <c r="E25" s="26">
        <v>1260.73</v>
      </c>
      <c r="F25" s="26">
        <v>45922.74</v>
      </c>
      <c r="G25" s="26">
        <v>3202.92</v>
      </c>
      <c r="H25" s="26">
        <v>0</v>
      </c>
      <c r="I25" s="26">
        <v>0</v>
      </c>
      <c r="J25" s="26">
        <v>0</v>
      </c>
      <c r="K25" s="130">
        <v>473.26</v>
      </c>
      <c r="L25" s="27">
        <v>0</v>
      </c>
      <c r="N25" s="28"/>
      <c r="O25" s="26">
        <f t="shared" si="15"/>
        <v>719.78</v>
      </c>
      <c r="P25" s="26">
        <f t="shared" si="15"/>
        <v>44662.009999999995</v>
      </c>
      <c r="Q25" s="26">
        <f t="shared" si="15"/>
        <v>-42719.82</v>
      </c>
      <c r="R25" s="26">
        <f t="shared" si="15"/>
        <v>-3202.92</v>
      </c>
      <c r="S25" s="26">
        <f t="shared" si="15"/>
        <v>0</v>
      </c>
      <c r="T25" s="26">
        <f t="shared" si="15"/>
        <v>0</v>
      </c>
      <c r="U25" s="137">
        <f t="shared" si="15"/>
        <v>473.26</v>
      </c>
      <c r="V25" s="153"/>
      <c r="W25" s="27">
        <f>L25-D25</f>
        <v>-540.95000000000005</v>
      </c>
      <c r="Y25" s="32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</row>
    <row r="26" spans="1:44" s="2" customFormat="1" thickBot="1" x14ac:dyDescent="0.3">
      <c r="A26" s="70">
        <v>7788</v>
      </c>
      <c r="B26" s="73" t="s">
        <v>59</v>
      </c>
      <c r="C26" s="4"/>
      <c r="D26" s="14">
        <v>104.04</v>
      </c>
      <c r="E26" s="15">
        <v>0</v>
      </c>
      <c r="F26" s="15">
        <v>0</v>
      </c>
      <c r="G26" s="15">
        <v>0</v>
      </c>
      <c r="H26" s="15">
        <v>0</v>
      </c>
      <c r="I26" s="15">
        <v>270</v>
      </c>
      <c r="J26" s="15">
        <v>0</v>
      </c>
      <c r="K26" s="132">
        <v>0</v>
      </c>
      <c r="L26" s="16">
        <v>0</v>
      </c>
      <c r="N26" s="21"/>
      <c r="O26" s="15">
        <f t="shared" ref="O26:T26" si="16">E26-D26</f>
        <v>-104.04</v>
      </c>
      <c r="P26" s="15">
        <f t="shared" si="16"/>
        <v>0</v>
      </c>
      <c r="Q26" s="15">
        <f t="shared" si="16"/>
        <v>0</v>
      </c>
      <c r="R26" s="15">
        <f t="shared" si="16"/>
        <v>0</v>
      </c>
      <c r="S26" s="15">
        <f t="shared" si="16"/>
        <v>270</v>
      </c>
      <c r="T26" s="15">
        <f t="shared" si="16"/>
        <v>-270</v>
      </c>
      <c r="U26" s="79">
        <f t="shared" ref="U26" si="17">K26-J26</f>
        <v>0</v>
      </c>
      <c r="V26" s="15"/>
      <c r="W26" s="16">
        <f t="shared" ref="W26" si="18">L26-D26</f>
        <v>-104.04</v>
      </c>
      <c r="Y26" s="3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</row>
    <row r="27" spans="1:44" s="2" customFormat="1" thickBot="1" x14ac:dyDescent="0.3">
      <c r="A27" s="6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148"/>
      <c r="V27" s="6"/>
      <c r="W27" s="6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</row>
    <row r="28" spans="1:44" s="2" customFormat="1" ht="36.75" customHeight="1" thickBot="1" x14ac:dyDescent="0.3">
      <c r="A28" s="194" t="s">
        <v>30</v>
      </c>
      <c r="B28" s="195"/>
      <c r="C28" s="4"/>
      <c r="D28" s="34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134">
        <v>0</v>
      </c>
      <c r="L28" s="36">
        <v>0</v>
      </c>
      <c r="N28" s="37"/>
      <c r="O28" s="35">
        <f t="shared" ref="O28:U28" si="19">E28-D28</f>
        <v>0</v>
      </c>
      <c r="P28" s="35">
        <f t="shared" si="19"/>
        <v>0</v>
      </c>
      <c r="Q28" s="35">
        <f t="shared" si="19"/>
        <v>0</v>
      </c>
      <c r="R28" s="35">
        <f t="shared" si="19"/>
        <v>0</v>
      </c>
      <c r="S28" s="35">
        <f t="shared" si="19"/>
        <v>0</v>
      </c>
      <c r="T28" s="35">
        <f t="shared" si="19"/>
        <v>0</v>
      </c>
      <c r="U28" s="35">
        <f t="shared" si="19"/>
        <v>0</v>
      </c>
      <c r="V28" s="134"/>
      <c r="W28" s="36">
        <f>L28-D28</f>
        <v>0</v>
      </c>
      <c r="Y28" s="38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</row>
    <row r="29" spans="1:44" s="2" customFormat="1" thickBot="1" x14ac:dyDescent="0.3">
      <c r="A29" s="6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</row>
    <row r="30" spans="1:44" s="2" customFormat="1" ht="28.2" thickBot="1" x14ac:dyDescent="0.3">
      <c r="A30" s="192" t="s">
        <v>31</v>
      </c>
      <c r="B30" s="193"/>
      <c r="C30" s="4"/>
      <c r="D30" s="39">
        <f>D19+D21+D24+D28</f>
        <v>91778.36</v>
      </c>
      <c r="E30" s="40">
        <f t="shared" ref="E30:L30" si="20">E19+E21+E24+E28</f>
        <v>352551.73</v>
      </c>
      <c r="F30" s="40">
        <f t="shared" si="20"/>
        <v>143751.82</v>
      </c>
      <c r="G30" s="40">
        <f t="shared" si="20"/>
        <v>103633.54</v>
      </c>
      <c r="H30" s="40">
        <f t="shared" si="20"/>
        <v>88189.1</v>
      </c>
      <c r="I30" s="40">
        <f t="shared" si="20"/>
        <v>68491.899999999994</v>
      </c>
      <c r="J30" s="40">
        <f t="shared" si="20"/>
        <v>65737.86</v>
      </c>
      <c r="K30" s="40">
        <f t="shared" si="20"/>
        <v>82610.78</v>
      </c>
      <c r="L30" s="41">
        <f t="shared" si="20"/>
        <v>436577.05</v>
      </c>
      <c r="M30" s="3"/>
      <c r="N30" s="42"/>
      <c r="O30" s="40">
        <f t="shared" ref="O30:U30" si="21">E30-D30</f>
        <v>260773.37</v>
      </c>
      <c r="P30" s="40">
        <f t="shared" si="21"/>
        <v>-208799.90999999997</v>
      </c>
      <c r="Q30" s="40">
        <f t="shared" si="21"/>
        <v>-40118.280000000013</v>
      </c>
      <c r="R30" s="40">
        <f t="shared" si="21"/>
        <v>-15444.439999999988</v>
      </c>
      <c r="S30" s="40">
        <f t="shared" si="21"/>
        <v>-19697.200000000012</v>
      </c>
      <c r="T30" s="40">
        <f t="shared" si="21"/>
        <v>-2754.0399999999936</v>
      </c>
      <c r="U30" s="40">
        <f t="shared" si="21"/>
        <v>16872.919999999998</v>
      </c>
      <c r="V30" s="135"/>
      <c r="W30" s="41">
        <f>L30-D30</f>
        <v>344798.69</v>
      </c>
      <c r="X30" s="3"/>
      <c r="Y30" s="43" t="s">
        <v>32</v>
      </c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44" s="2" customFormat="1" ht="15" customHeight="1" x14ac:dyDescent="0.25">
      <c r="A31" s="66"/>
      <c r="B31" s="48" t="s">
        <v>33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</row>
    <row r="32" spans="1:44" s="2" customFormat="1" ht="25.5" customHeight="1" thickBot="1" x14ac:dyDescent="0.3">
      <c r="A32" s="66"/>
      <c r="B32" s="8" t="s">
        <v>34</v>
      </c>
      <c r="C32" s="8"/>
      <c r="D32" s="44">
        <f>D33</f>
        <v>0</v>
      </c>
      <c r="E32" s="44">
        <f>E33</f>
        <v>0</v>
      </c>
      <c r="F32" s="44">
        <f t="shared" ref="F32:L32" si="22">F33</f>
        <v>0</v>
      </c>
      <c r="G32" s="44">
        <f t="shared" si="22"/>
        <v>0</v>
      </c>
      <c r="H32" s="44">
        <f t="shared" si="22"/>
        <v>0</v>
      </c>
      <c r="I32" s="44">
        <f t="shared" si="22"/>
        <v>0</v>
      </c>
      <c r="J32" s="44">
        <f t="shared" si="22"/>
        <v>0</v>
      </c>
      <c r="K32" s="44">
        <f t="shared" si="22"/>
        <v>0</v>
      </c>
      <c r="L32" s="44">
        <f t="shared" si="22"/>
        <v>0</v>
      </c>
      <c r="N32" s="6"/>
      <c r="O32" s="44">
        <f t="shared" ref="O32:U36" si="23">E32-D32</f>
        <v>0</v>
      </c>
      <c r="P32" s="44">
        <f t="shared" si="23"/>
        <v>0</v>
      </c>
      <c r="Q32" s="44">
        <f t="shared" si="23"/>
        <v>0</v>
      </c>
      <c r="R32" s="44">
        <f t="shared" si="23"/>
        <v>0</v>
      </c>
      <c r="S32" s="44">
        <f t="shared" si="23"/>
        <v>0</v>
      </c>
      <c r="T32" s="44">
        <f t="shared" si="23"/>
        <v>0</v>
      </c>
      <c r="U32" s="44">
        <f t="shared" si="23"/>
        <v>0</v>
      </c>
      <c r="V32" s="44"/>
      <c r="W32" s="44">
        <f>L32-D32</f>
        <v>0</v>
      </c>
      <c r="Y32" s="4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</row>
    <row r="33" spans="1:44" s="2" customFormat="1" ht="19.8" customHeight="1" thickBot="1" x14ac:dyDescent="0.3">
      <c r="A33" s="75">
        <v>42</v>
      </c>
      <c r="B33" s="64" t="s">
        <v>34</v>
      </c>
      <c r="C33" s="4"/>
      <c r="D33" s="34">
        <v>0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134">
        <v>0</v>
      </c>
      <c r="L33" s="36">
        <v>0</v>
      </c>
      <c r="N33" s="37"/>
      <c r="O33" s="35">
        <f t="shared" si="23"/>
        <v>0</v>
      </c>
      <c r="P33" s="35">
        <f t="shared" si="23"/>
        <v>0</v>
      </c>
      <c r="Q33" s="35">
        <f t="shared" si="23"/>
        <v>0</v>
      </c>
      <c r="R33" s="35">
        <f t="shared" si="23"/>
        <v>0</v>
      </c>
      <c r="S33" s="35">
        <f t="shared" si="23"/>
        <v>0</v>
      </c>
      <c r="T33" s="35">
        <f t="shared" si="23"/>
        <v>0</v>
      </c>
      <c r="U33" s="35">
        <f t="shared" si="23"/>
        <v>0</v>
      </c>
      <c r="V33" s="134"/>
      <c r="W33" s="36">
        <f>L33-D33</f>
        <v>0</v>
      </c>
      <c r="Y33" s="38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</row>
    <row r="34" spans="1:44" s="2" customFormat="1" ht="15" customHeight="1" x14ac:dyDescent="0.25">
      <c r="A34" s="66"/>
      <c r="B34" s="48" t="s">
        <v>111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</row>
    <row r="35" spans="1:44" s="2" customFormat="1" ht="25.5" customHeight="1" thickBot="1" x14ac:dyDescent="0.3">
      <c r="A35" s="66"/>
      <c r="B35" s="8" t="s">
        <v>112</v>
      </c>
      <c r="C35" s="8"/>
      <c r="D35" s="44">
        <f>D36</f>
        <v>0</v>
      </c>
      <c r="E35" s="44">
        <f>E36</f>
        <v>0</v>
      </c>
      <c r="F35" s="44">
        <f t="shared" ref="F35:L35" si="24">F36</f>
        <v>0</v>
      </c>
      <c r="G35" s="44">
        <f t="shared" si="24"/>
        <v>0</v>
      </c>
      <c r="H35" s="44">
        <f t="shared" si="24"/>
        <v>0</v>
      </c>
      <c r="I35" s="44">
        <f t="shared" si="24"/>
        <v>0</v>
      </c>
      <c r="J35" s="44">
        <f t="shared" si="24"/>
        <v>0</v>
      </c>
      <c r="K35" s="44">
        <f t="shared" si="24"/>
        <v>0</v>
      </c>
      <c r="L35" s="44">
        <f t="shared" si="24"/>
        <v>0</v>
      </c>
      <c r="N35" s="6"/>
      <c r="O35" s="44"/>
      <c r="P35" s="44"/>
      <c r="Q35" s="44"/>
      <c r="R35" s="44"/>
      <c r="S35" s="44"/>
      <c r="T35" s="44"/>
      <c r="U35" s="44"/>
      <c r="V35" s="44"/>
      <c r="W35" s="44"/>
      <c r="Y35" s="4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</row>
    <row r="36" spans="1:44" s="2" customFormat="1" ht="24" customHeight="1" thickBot="1" x14ac:dyDescent="0.3">
      <c r="A36" s="75">
        <v>43</v>
      </c>
      <c r="B36" s="64" t="s">
        <v>112</v>
      </c>
      <c r="C36" s="4"/>
      <c r="D36" s="34">
        <v>0</v>
      </c>
      <c r="E36" s="35">
        <v>0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134">
        <v>0</v>
      </c>
      <c r="L36" s="36">
        <v>0</v>
      </c>
      <c r="N36" s="37"/>
      <c r="O36" s="35">
        <f t="shared" si="23"/>
        <v>0</v>
      </c>
      <c r="P36" s="35">
        <f t="shared" si="23"/>
        <v>0</v>
      </c>
      <c r="Q36" s="35">
        <f t="shared" si="23"/>
        <v>0</v>
      </c>
      <c r="R36" s="35">
        <f t="shared" si="23"/>
        <v>0</v>
      </c>
      <c r="S36" s="35">
        <f t="shared" si="23"/>
        <v>0</v>
      </c>
      <c r="T36" s="35">
        <f t="shared" si="23"/>
        <v>0</v>
      </c>
      <c r="U36" s="35">
        <f t="shared" si="23"/>
        <v>0</v>
      </c>
      <c r="V36" s="134"/>
      <c r="W36" s="36">
        <f t="shared" ref="W36" si="25">L36-D36</f>
        <v>0</v>
      </c>
      <c r="Y36" s="6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</row>
    <row r="37" spans="1:44" s="2" customFormat="1" thickBot="1" x14ac:dyDescent="0.3">
      <c r="A37" s="6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</row>
    <row r="38" spans="1:44" s="2" customFormat="1" ht="42" thickBot="1" x14ac:dyDescent="0.3">
      <c r="A38" s="192" t="s">
        <v>36</v>
      </c>
      <c r="B38" s="193"/>
      <c r="C38" s="4"/>
      <c r="D38" s="39">
        <f>D32+D35</f>
        <v>0</v>
      </c>
      <c r="E38" s="40">
        <f t="shared" ref="E38:L38" si="26">E32+E35</f>
        <v>0</v>
      </c>
      <c r="F38" s="40">
        <f t="shared" si="26"/>
        <v>0</v>
      </c>
      <c r="G38" s="40">
        <f t="shared" si="26"/>
        <v>0</v>
      </c>
      <c r="H38" s="40">
        <f t="shared" si="26"/>
        <v>0</v>
      </c>
      <c r="I38" s="40">
        <f t="shared" si="26"/>
        <v>0</v>
      </c>
      <c r="J38" s="40">
        <f t="shared" si="26"/>
        <v>0</v>
      </c>
      <c r="K38" s="40">
        <f>K32+K35</f>
        <v>0</v>
      </c>
      <c r="L38" s="41">
        <f t="shared" si="26"/>
        <v>0</v>
      </c>
      <c r="M38" s="3"/>
      <c r="N38" s="42"/>
      <c r="O38" s="40">
        <f t="shared" ref="O38" si="27">E38-D38</f>
        <v>0</v>
      </c>
      <c r="P38" s="40">
        <f t="shared" ref="P38" si="28">F38-E38</f>
        <v>0</v>
      </c>
      <c r="Q38" s="40">
        <f t="shared" ref="Q38" si="29">G38-F38</f>
        <v>0</v>
      </c>
      <c r="R38" s="40">
        <f t="shared" ref="R38" si="30">H38-G38</f>
        <v>0</v>
      </c>
      <c r="S38" s="40">
        <f t="shared" ref="S38" si="31">I38-H38</f>
        <v>0</v>
      </c>
      <c r="T38" s="40">
        <f>J38-I38</f>
        <v>0</v>
      </c>
      <c r="U38" s="40">
        <f>K38-J38</f>
        <v>0</v>
      </c>
      <c r="V38" s="135"/>
      <c r="W38" s="41">
        <f>L38-D38</f>
        <v>0</v>
      </c>
      <c r="X38" s="3"/>
      <c r="Y38" s="43" t="s">
        <v>37</v>
      </c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</row>
    <row r="39" spans="1:44" s="2" customFormat="1" thickBot="1" x14ac:dyDescent="0.3">
      <c r="A39" s="6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</row>
    <row r="40" spans="1:44" s="2" customFormat="1" ht="30" customHeight="1" thickBot="1" x14ac:dyDescent="0.3">
      <c r="A40" s="196" t="s">
        <v>79</v>
      </c>
      <c r="B40" s="197"/>
      <c r="C40" s="4"/>
      <c r="D40" s="51">
        <f t="shared" ref="D40:K40" si="32">D30+D38</f>
        <v>91778.36</v>
      </c>
      <c r="E40" s="52">
        <f t="shared" si="32"/>
        <v>352551.73</v>
      </c>
      <c r="F40" s="52">
        <f t="shared" si="32"/>
        <v>143751.82</v>
      </c>
      <c r="G40" s="52">
        <f t="shared" si="32"/>
        <v>103633.54</v>
      </c>
      <c r="H40" s="52">
        <f t="shared" si="32"/>
        <v>88189.1</v>
      </c>
      <c r="I40" s="52">
        <f t="shared" si="32"/>
        <v>68491.899999999994</v>
      </c>
      <c r="J40" s="52">
        <f t="shared" si="32"/>
        <v>65737.86</v>
      </c>
      <c r="K40" s="52">
        <f t="shared" si="32"/>
        <v>82610.78</v>
      </c>
      <c r="L40" s="52">
        <f>L30+L38</f>
        <v>436577.05</v>
      </c>
      <c r="M40" s="53"/>
      <c r="N40" s="54"/>
      <c r="O40" s="55">
        <f t="shared" ref="O40" si="33">E40-D40</f>
        <v>260773.37</v>
      </c>
      <c r="P40" s="55">
        <f t="shared" ref="P40" si="34">F40-E40</f>
        <v>-208799.90999999997</v>
      </c>
      <c r="Q40" s="55">
        <f t="shared" ref="Q40" si="35">G40-F40</f>
        <v>-40118.280000000013</v>
      </c>
      <c r="R40" s="55">
        <f t="shared" ref="R40" si="36">H40-G40</f>
        <v>-15444.439999999988</v>
      </c>
      <c r="S40" s="55">
        <f t="shared" ref="S40" si="37">I40-H40</f>
        <v>-19697.200000000012</v>
      </c>
      <c r="T40" s="55">
        <f>J40-I40</f>
        <v>-2754.0399999999936</v>
      </c>
      <c r="U40" s="55">
        <f>K40-J40</f>
        <v>16872.919999999998</v>
      </c>
      <c r="V40" s="149"/>
      <c r="W40" s="52">
        <f>L40-D40</f>
        <v>344798.69</v>
      </c>
      <c r="X40" s="3"/>
      <c r="Y40" s="43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</row>
    <row r="41" spans="1:44" s="2" customFormat="1" ht="13.8" x14ac:dyDescent="0.25">
      <c r="A41" s="6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</row>
    <row r="42" spans="1:44" s="2" customFormat="1" ht="13.8" x14ac:dyDescent="0.25">
      <c r="A42" s="6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</row>
    <row r="43" spans="1:44" s="2" customFormat="1" ht="13.8" x14ac:dyDescent="0.25">
      <c r="A43" s="6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</row>
    <row r="44" spans="1:44" s="2" customFormat="1" ht="13.8" x14ac:dyDescent="0.25">
      <c r="A44" s="6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</row>
    <row r="45" spans="1:44" s="2" customFormat="1" ht="13.8" x14ac:dyDescent="0.25">
      <c r="A45" s="6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</row>
    <row r="46" spans="1:44" s="2" customFormat="1" ht="13.8" x14ac:dyDescent="0.25">
      <c r="A46" s="6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44" s="2" customFormat="1" ht="13.8" x14ac:dyDescent="0.25">
      <c r="A47" s="6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44" s="2" customFormat="1" ht="13.8" x14ac:dyDescent="0.25">
      <c r="A48" s="6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 s="2" customFormat="1" ht="13.8" x14ac:dyDescent="0.25">
      <c r="A49" s="6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</sheetData>
  <mergeCells count="5">
    <mergeCell ref="A28:B28"/>
    <mergeCell ref="A30:B30"/>
    <mergeCell ref="A38:B38"/>
    <mergeCell ref="A40:B40"/>
    <mergeCell ref="A19:B19"/>
  </mergeCells>
  <pageMargins left="0.25" right="0.25" top="0.75" bottom="0.75" header="0.3" footer="0.3"/>
  <pageSetup paperSize="8" scale="5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9900"/>
    <pageSetUpPr fitToPage="1"/>
  </sheetPr>
  <dimension ref="A1:AP37"/>
  <sheetViews>
    <sheetView workbookViewId="0">
      <selection activeCell="D13" sqref="D13"/>
    </sheetView>
  </sheetViews>
  <sheetFormatPr baseColWidth="10" defaultRowHeight="14.4" x14ac:dyDescent="0.3"/>
  <cols>
    <col min="1" max="1" width="44.6640625" customWidth="1"/>
    <col min="2" max="2" width="1.109375" customWidth="1"/>
    <col min="9" max="10" width="13.44140625" customWidth="1"/>
    <col min="11" max="11" width="15.5546875" customWidth="1"/>
    <col min="12" max="12" width="1.5546875" customWidth="1"/>
    <col min="18" max="18" width="14" customWidth="1"/>
    <col min="19" max="19" width="14.109375" customWidth="1"/>
    <col min="20" max="20" width="13.33203125" customWidth="1"/>
    <col min="21" max="21" width="14.44140625" customWidth="1"/>
    <col min="22" max="22" width="0.88671875" customWidth="1"/>
    <col min="23" max="23" width="31.44140625" customWidth="1"/>
  </cols>
  <sheetData>
    <row r="1" spans="1:42" ht="20.399999999999999" x14ac:dyDescent="0.3">
      <c r="A1" s="9" t="s">
        <v>145</v>
      </c>
      <c r="B1" s="9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42" ht="15" thickBot="1" x14ac:dyDescent="0.35">
      <c r="A2" s="8"/>
      <c r="B2" s="8"/>
      <c r="C2" s="3"/>
      <c r="D2" s="2"/>
      <c r="E2" s="2"/>
      <c r="F2" s="2"/>
      <c r="G2" s="2"/>
      <c r="H2" s="2"/>
      <c r="I2" s="2"/>
      <c r="J2" s="2"/>
      <c r="K2" s="2"/>
      <c r="L2" s="2"/>
      <c r="M2" s="3" t="s">
        <v>94</v>
      </c>
      <c r="N2" s="2"/>
      <c r="O2" s="2"/>
      <c r="P2" s="2"/>
      <c r="Q2" s="2"/>
      <c r="R2" s="2"/>
      <c r="S2" s="2"/>
      <c r="T2" s="2"/>
      <c r="U2" s="2"/>
      <c r="V2" s="2"/>
      <c r="W2" s="2"/>
    </row>
    <row r="3" spans="1:42" ht="16.2" thickBot="1" x14ac:dyDescent="0.35">
      <c r="A3" s="8" t="s">
        <v>39</v>
      </c>
      <c r="B3" s="2"/>
      <c r="C3" s="17" t="s">
        <v>0</v>
      </c>
      <c r="D3" s="18" t="s">
        <v>1</v>
      </c>
      <c r="E3" s="18" t="s">
        <v>2</v>
      </c>
      <c r="F3" s="18" t="s">
        <v>3</v>
      </c>
      <c r="G3" s="18" t="s">
        <v>4</v>
      </c>
      <c r="H3" s="18" t="s">
        <v>5</v>
      </c>
      <c r="I3" s="18" t="s">
        <v>6</v>
      </c>
      <c r="J3" s="18" t="s">
        <v>101</v>
      </c>
      <c r="K3" s="19" t="s">
        <v>102</v>
      </c>
      <c r="L3" s="2"/>
      <c r="M3" s="17" t="s">
        <v>0</v>
      </c>
      <c r="N3" s="18" t="s">
        <v>1</v>
      </c>
      <c r="O3" s="18" t="s">
        <v>2</v>
      </c>
      <c r="P3" s="18" t="s">
        <v>3</v>
      </c>
      <c r="Q3" s="18" t="s">
        <v>4</v>
      </c>
      <c r="R3" s="18" t="s">
        <v>5</v>
      </c>
      <c r="S3" s="18" t="s">
        <v>6</v>
      </c>
      <c r="T3" s="18" t="s">
        <v>7</v>
      </c>
      <c r="U3" s="19" t="s">
        <v>9</v>
      </c>
      <c r="V3" s="2"/>
      <c r="W3" s="22" t="s">
        <v>12</v>
      </c>
    </row>
    <row r="4" spans="1:42" ht="9.75" customHeight="1" thickBot="1" x14ac:dyDescent="0.35">
      <c r="A4" s="8"/>
      <c r="B4" s="8"/>
      <c r="C4" s="3"/>
      <c r="D4" s="2"/>
      <c r="E4" s="2"/>
      <c r="F4" s="2"/>
      <c r="G4" s="2"/>
      <c r="H4" s="2"/>
      <c r="I4" s="2"/>
      <c r="J4" s="2"/>
      <c r="K4" s="2"/>
      <c r="L4" s="2"/>
      <c r="M4" s="3"/>
      <c r="N4" s="2"/>
      <c r="O4" s="2"/>
      <c r="P4" s="2"/>
      <c r="Q4" s="2"/>
      <c r="R4" s="2"/>
      <c r="S4" s="2"/>
      <c r="T4" s="2"/>
      <c r="U4" s="2"/>
      <c r="V4" s="2"/>
      <c r="W4" s="2"/>
    </row>
    <row r="5" spans="1:42" x14ac:dyDescent="0.3">
      <c r="A5" s="10" t="s">
        <v>62</v>
      </c>
      <c r="B5" s="2"/>
      <c r="C5" s="25">
        <f>'Inv. Dép.'!D5</f>
        <v>0</v>
      </c>
      <c r="D5" s="26">
        <f>'Inv. Dép.'!E5</f>
        <v>134.4</v>
      </c>
      <c r="E5" s="26">
        <f>'Inv. Dép.'!F5</f>
        <v>17677.13</v>
      </c>
      <c r="F5" s="26">
        <f>'Inv. Dép.'!G5</f>
        <v>2613.6</v>
      </c>
      <c r="G5" s="26">
        <f>'Inv. Dép.'!H5</f>
        <v>0</v>
      </c>
      <c r="H5" s="26">
        <f>'Inv. Dép.'!I5</f>
        <v>0</v>
      </c>
      <c r="I5" s="26">
        <f>'Inv. Dép.'!J5</f>
        <v>0</v>
      </c>
      <c r="J5" s="26">
        <f>'Inv. Dép.'!K5</f>
        <v>0</v>
      </c>
      <c r="K5" s="27">
        <f>'Inv. Dép.'!L5</f>
        <v>0</v>
      </c>
      <c r="L5" s="2"/>
      <c r="M5" s="28"/>
      <c r="N5" s="26">
        <f t="shared" ref="N5:T13" si="0">D5-C5</f>
        <v>134.4</v>
      </c>
      <c r="O5" s="26">
        <f t="shared" si="0"/>
        <v>17542.73</v>
      </c>
      <c r="P5" s="26">
        <f t="shared" si="0"/>
        <v>-15063.53</v>
      </c>
      <c r="Q5" s="26">
        <f t="shared" si="0"/>
        <v>-2613.6</v>
      </c>
      <c r="R5" s="26">
        <f t="shared" si="0"/>
        <v>0</v>
      </c>
      <c r="S5" s="26">
        <f>I5-H5</f>
        <v>0</v>
      </c>
      <c r="T5" s="26">
        <f>J5-I5</f>
        <v>0</v>
      </c>
      <c r="U5" s="27">
        <f>J5-C5</f>
        <v>0</v>
      </c>
      <c r="V5" s="2"/>
      <c r="W5" s="29"/>
    </row>
    <row r="6" spans="1:42" x14ac:dyDescent="0.3">
      <c r="A6" s="11" t="s">
        <v>63</v>
      </c>
      <c r="B6" s="2"/>
      <c r="C6" s="12">
        <f>'Inv. Dép.'!D9</f>
        <v>0</v>
      </c>
      <c r="D6" s="7">
        <f>'Inv. Dép.'!E9</f>
        <v>0</v>
      </c>
      <c r="E6" s="7">
        <f>'Inv. Dép.'!F9</f>
        <v>0</v>
      </c>
      <c r="F6" s="7">
        <f>'Inv. Dép.'!G9</f>
        <v>0</v>
      </c>
      <c r="G6" s="7">
        <f>'Inv. Dép.'!H9</f>
        <v>0</v>
      </c>
      <c r="H6" s="7">
        <f>'Inv. Dép.'!I9</f>
        <v>0</v>
      </c>
      <c r="I6" s="7">
        <f>'Inv. Dép.'!J9</f>
        <v>0</v>
      </c>
      <c r="J6" s="7">
        <f>'Inv. Dép.'!K9</f>
        <v>0</v>
      </c>
      <c r="K6" s="13">
        <f>'Inv. Dép.'!L9</f>
        <v>0</v>
      </c>
      <c r="L6" s="2"/>
      <c r="M6" s="20"/>
      <c r="N6" s="7">
        <f t="shared" ref="N6" si="1">D6-C6</f>
        <v>0</v>
      </c>
      <c r="O6" s="7">
        <f t="shared" ref="O6" si="2">E6-D6</f>
        <v>0</v>
      </c>
      <c r="P6" s="7">
        <f t="shared" ref="P6" si="3">F6-E6</f>
        <v>0</v>
      </c>
      <c r="Q6" s="7">
        <f t="shared" ref="Q6" si="4">G6-F6</f>
        <v>0</v>
      </c>
      <c r="R6" s="7">
        <f t="shared" ref="R6" si="5">H6-G6</f>
        <v>0</v>
      </c>
      <c r="S6" s="88">
        <f t="shared" ref="S6" si="6">I6-H6</f>
        <v>0</v>
      </c>
      <c r="T6" s="88">
        <f t="shared" ref="T6" si="7">J6-I6</f>
        <v>0</v>
      </c>
      <c r="U6" s="89">
        <f t="shared" ref="U6" si="8">J6-C6</f>
        <v>0</v>
      </c>
      <c r="V6" s="2"/>
      <c r="W6" s="49"/>
    </row>
    <row r="7" spans="1:42" x14ac:dyDescent="0.3">
      <c r="A7" s="11" t="s">
        <v>153</v>
      </c>
      <c r="B7" s="2"/>
      <c r="C7" s="12">
        <f>'Inv. Dép.'!D12</f>
        <v>0</v>
      </c>
      <c r="D7" s="7">
        <f>'Inv. Dép.'!E12</f>
        <v>10847.66</v>
      </c>
      <c r="E7" s="7">
        <f>'Inv. Dép.'!F12</f>
        <v>25044.76</v>
      </c>
      <c r="F7" s="7">
        <f>'Inv. Dép.'!G12</f>
        <v>0</v>
      </c>
      <c r="G7" s="7">
        <f>'Inv. Dép.'!H12</f>
        <v>0</v>
      </c>
      <c r="H7" s="7">
        <f>'Inv. Dép.'!I12</f>
        <v>0</v>
      </c>
      <c r="I7" s="7">
        <f>'Inv. Dép.'!J12</f>
        <v>0</v>
      </c>
      <c r="J7" s="7">
        <f>'Inv. Dép.'!K12</f>
        <v>0</v>
      </c>
      <c r="K7" s="13">
        <f>'Inv. Dép.'!L12</f>
        <v>734.05</v>
      </c>
      <c r="L7" s="2"/>
      <c r="M7" s="20"/>
      <c r="N7" s="7">
        <f t="shared" si="0"/>
        <v>10847.66</v>
      </c>
      <c r="O7" s="7">
        <f t="shared" si="0"/>
        <v>14197.099999999999</v>
      </c>
      <c r="P7" s="7">
        <f t="shared" si="0"/>
        <v>-25044.76</v>
      </c>
      <c r="Q7" s="7">
        <f t="shared" si="0"/>
        <v>0</v>
      </c>
      <c r="R7" s="7">
        <f t="shared" si="0"/>
        <v>0</v>
      </c>
      <c r="S7" s="7">
        <f t="shared" si="0"/>
        <v>0</v>
      </c>
      <c r="T7" s="7">
        <f t="shared" si="0"/>
        <v>0</v>
      </c>
      <c r="U7" s="13">
        <f t="shared" ref="U7:U13" si="9">J7-C7</f>
        <v>0</v>
      </c>
      <c r="V7" s="2"/>
      <c r="W7" s="23"/>
    </row>
    <row r="8" spans="1:42" x14ac:dyDescent="0.3">
      <c r="A8" s="11" t="s">
        <v>132</v>
      </c>
      <c r="B8" s="2"/>
      <c r="C8" s="12">
        <f>'Inv. Dép.'!D17</f>
        <v>0</v>
      </c>
      <c r="D8" s="7">
        <f>'Inv. Dép.'!E17</f>
        <v>0</v>
      </c>
      <c r="E8" s="7">
        <f>'Inv. Dép.'!F17</f>
        <v>0</v>
      </c>
      <c r="F8" s="7">
        <f>'Inv. Dép.'!G17</f>
        <v>0</v>
      </c>
      <c r="G8" s="7">
        <f>'Inv. Dép.'!H17</f>
        <v>0</v>
      </c>
      <c r="H8" s="7">
        <f>'Inv. Dép.'!I17</f>
        <v>0</v>
      </c>
      <c r="I8" s="7">
        <f>'Inv. Dép.'!J17</f>
        <v>0</v>
      </c>
      <c r="J8" s="7">
        <f>'Inv. Dép.'!K17</f>
        <v>0</v>
      </c>
      <c r="K8" s="13">
        <f>'Inv. Dép.'!L17</f>
        <v>0</v>
      </c>
      <c r="L8" s="2"/>
      <c r="M8" s="20"/>
      <c r="N8" s="7">
        <f t="shared" ref="N8:T12" si="10">D8-C8</f>
        <v>0</v>
      </c>
      <c r="O8" s="7">
        <f t="shared" si="10"/>
        <v>0</v>
      </c>
      <c r="P8" s="7">
        <f t="shared" si="10"/>
        <v>0</v>
      </c>
      <c r="Q8" s="7">
        <f t="shared" si="10"/>
        <v>0</v>
      </c>
      <c r="R8" s="7">
        <f t="shared" si="10"/>
        <v>0</v>
      </c>
      <c r="S8" s="7">
        <f t="shared" si="10"/>
        <v>0</v>
      </c>
      <c r="T8" s="7">
        <f t="shared" si="10"/>
        <v>0</v>
      </c>
      <c r="U8" s="13">
        <f>J8-C8</f>
        <v>0</v>
      </c>
      <c r="V8" s="2"/>
      <c r="W8" s="23"/>
    </row>
    <row r="9" spans="1:42" x14ac:dyDescent="0.3">
      <c r="A9" s="11" t="s">
        <v>68</v>
      </c>
      <c r="B9" s="2"/>
      <c r="C9" s="12">
        <f>'Inv. Dép.'!D20</f>
        <v>0</v>
      </c>
      <c r="D9" s="7">
        <f>'Inv. Dép.'!E20</f>
        <v>0</v>
      </c>
      <c r="E9" s="7">
        <f>'Inv. Dép.'!F20</f>
        <v>0</v>
      </c>
      <c r="F9" s="7">
        <f>'Inv. Dép.'!G20</f>
        <v>0</v>
      </c>
      <c r="G9" s="7">
        <f>'Inv. Dép.'!H20</f>
        <v>0</v>
      </c>
      <c r="H9" s="7">
        <f>'Inv. Dép.'!I20</f>
        <v>0</v>
      </c>
      <c r="I9" s="7">
        <f>'Inv. Dép.'!J20</f>
        <v>0</v>
      </c>
      <c r="J9" s="7">
        <f>'Inv. Dép.'!K20</f>
        <v>0</v>
      </c>
      <c r="K9" s="58">
        <f>'Inv. Dép.'!L20</f>
        <v>0</v>
      </c>
      <c r="L9" s="2"/>
      <c r="M9" s="20"/>
      <c r="N9" s="7">
        <f t="shared" si="10"/>
        <v>0</v>
      </c>
      <c r="O9" s="7">
        <f t="shared" si="10"/>
        <v>0</v>
      </c>
      <c r="P9" s="7">
        <f t="shared" si="10"/>
        <v>0</v>
      </c>
      <c r="Q9" s="7">
        <f t="shared" si="10"/>
        <v>0</v>
      </c>
      <c r="R9" s="7">
        <f t="shared" si="10"/>
        <v>0</v>
      </c>
      <c r="S9" s="7">
        <f t="shared" si="10"/>
        <v>0</v>
      </c>
      <c r="T9" s="7">
        <f t="shared" si="10"/>
        <v>0</v>
      </c>
      <c r="U9" s="13">
        <f>J9-C9</f>
        <v>0</v>
      </c>
      <c r="V9" s="2"/>
      <c r="W9" s="23"/>
    </row>
    <row r="10" spans="1:42" x14ac:dyDescent="0.3">
      <c r="A10" s="11" t="s">
        <v>73</v>
      </c>
      <c r="B10" s="2"/>
      <c r="C10" s="12">
        <f>'Inv. Dép.'!D25</f>
        <v>1138</v>
      </c>
      <c r="D10" s="7">
        <f>'Inv. Dép.'!E25</f>
        <v>1184.0899999999999</v>
      </c>
      <c r="E10" s="7">
        <f>'Inv. Dép.'!F25</f>
        <v>1232.04</v>
      </c>
      <c r="F10" s="7">
        <f>'Inv. Dép.'!G25</f>
        <v>1281.94</v>
      </c>
      <c r="G10" s="7">
        <f>'Inv. Dép.'!H25</f>
        <v>1333.86</v>
      </c>
      <c r="H10" s="7">
        <f>'Inv. Dép.'!I25</f>
        <v>1387.92</v>
      </c>
      <c r="I10" s="7">
        <f>'Inv. Dép.'!J25</f>
        <v>0</v>
      </c>
      <c r="J10" s="7">
        <f>'Inv. Dép.'!K25</f>
        <v>0</v>
      </c>
      <c r="K10" s="13">
        <f>'Inv. Dép.'!L25</f>
        <v>0</v>
      </c>
      <c r="L10" s="2"/>
      <c r="M10" s="20"/>
      <c r="N10" s="7">
        <f t="shared" si="10"/>
        <v>46.089999999999918</v>
      </c>
      <c r="O10" s="7">
        <f t="shared" si="10"/>
        <v>47.950000000000045</v>
      </c>
      <c r="P10" s="7">
        <f t="shared" si="10"/>
        <v>49.900000000000091</v>
      </c>
      <c r="Q10" s="7">
        <f t="shared" si="10"/>
        <v>51.919999999999845</v>
      </c>
      <c r="R10" s="7">
        <f t="shared" si="10"/>
        <v>54.060000000000173</v>
      </c>
      <c r="S10" s="7">
        <f t="shared" si="10"/>
        <v>-1387.92</v>
      </c>
      <c r="T10" s="7">
        <f t="shared" si="10"/>
        <v>0</v>
      </c>
      <c r="U10" s="13">
        <f>J10-C10</f>
        <v>-1138</v>
      </c>
      <c r="V10" s="2"/>
      <c r="W10" s="23"/>
    </row>
    <row r="11" spans="1:42" x14ac:dyDescent="0.3">
      <c r="A11" s="87" t="s">
        <v>34</v>
      </c>
      <c r="B11" s="2"/>
      <c r="C11" s="78">
        <f>'Inv. Dép.'!D32</f>
        <v>0</v>
      </c>
      <c r="D11" s="79">
        <f>'Inv. Dép.'!E32</f>
        <v>0</v>
      </c>
      <c r="E11" s="79">
        <f>'Inv. Dép.'!F32</f>
        <v>0</v>
      </c>
      <c r="F11" s="79">
        <f>'Inv. Dép.'!G32</f>
        <v>0</v>
      </c>
      <c r="G11" s="79">
        <f>'Inv. Dép.'!H32</f>
        <v>0</v>
      </c>
      <c r="H11" s="79">
        <f>'Inv. Dép.'!I32</f>
        <v>0</v>
      </c>
      <c r="I11" s="79">
        <f>'Inv. Dép.'!J32</f>
        <v>0</v>
      </c>
      <c r="J11" s="79">
        <f>'Inv. Dép.'!K32</f>
        <v>0</v>
      </c>
      <c r="K11" s="80">
        <f>'Inv. Dép.'!L32</f>
        <v>0</v>
      </c>
      <c r="L11" s="2"/>
      <c r="M11" s="81"/>
      <c r="N11" s="79">
        <f t="shared" si="10"/>
        <v>0</v>
      </c>
      <c r="O11" s="79">
        <f t="shared" si="10"/>
        <v>0</v>
      </c>
      <c r="P11" s="79">
        <f t="shared" si="10"/>
        <v>0</v>
      </c>
      <c r="Q11" s="79">
        <f t="shared" si="10"/>
        <v>0</v>
      </c>
      <c r="R11" s="79">
        <f t="shared" si="10"/>
        <v>0</v>
      </c>
      <c r="S11" s="79">
        <f t="shared" si="10"/>
        <v>0</v>
      </c>
      <c r="T11" s="79">
        <f t="shared" si="10"/>
        <v>0</v>
      </c>
      <c r="U11" s="80">
        <f>J11-C11</f>
        <v>0</v>
      </c>
      <c r="V11" s="2"/>
      <c r="W11" s="86"/>
    </row>
    <row r="12" spans="1:42" x14ac:dyDescent="0.3">
      <c r="A12" s="87" t="s">
        <v>74</v>
      </c>
      <c r="B12" s="2"/>
      <c r="C12" s="78">
        <f>'Inv. Dép.'!D35</f>
        <v>0</v>
      </c>
      <c r="D12" s="79">
        <f>'Inv. Dép.'!E35</f>
        <v>0</v>
      </c>
      <c r="E12" s="79">
        <f>'Inv. Dép.'!F35</f>
        <v>0</v>
      </c>
      <c r="F12" s="79">
        <f>'Inv. Dép.'!G35</f>
        <v>0</v>
      </c>
      <c r="G12" s="79">
        <f>'Inv. Dép.'!H35</f>
        <v>38.4</v>
      </c>
      <c r="H12" s="79">
        <f>'Inv. Dép.'!I35</f>
        <v>0</v>
      </c>
      <c r="I12" s="79">
        <f>'Inv. Dép.'!J35</f>
        <v>0</v>
      </c>
      <c r="J12" s="79">
        <f>'Inv. Dép.'!K35</f>
        <v>0</v>
      </c>
      <c r="K12" s="80">
        <f>'Inv. Dép.'!L35</f>
        <v>0</v>
      </c>
      <c r="L12" s="2"/>
      <c r="M12" s="81"/>
      <c r="N12" s="79">
        <f t="shared" si="10"/>
        <v>0</v>
      </c>
      <c r="O12" s="79">
        <f t="shared" si="10"/>
        <v>0</v>
      </c>
      <c r="P12" s="79">
        <f t="shared" si="10"/>
        <v>0</v>
      </c>
      <c r="Q12" s="79">
        <f t="shared" si="10"/>
        <v>38.4</v>
      </c>
      <c r="R12" s="79">
        <f t="shared" si="10"/>
        <v>-38.4</v>
      </c>
      <c r="S12" s="79">
        <f t="shared" si="10"/>
        <v>0</v>
      </c>
      <c r="T12" s="79">
        <f t="shared" si="10"/>
        <v>0</v>
      </c>
      <c r="U12" s="80">
        <f>J12-C12</f>
        <v>0</v>
      </c>
      <c r="V12" s="2"/>
      <c r="W12" s="86"/>
    </row>
    <row r="13" spans="1:42" ht="15" thickBot="1" x14ac:dyDescent="0.35">
      <c r="A13" s="57" t="s">
        <v>69</v>
      </c>
      <c r="B13" s="2"/>
      <c r="C13" s="14">
        <f>'Inv. Dép.'!D28</f>
        <v>-4602.71</v>
      </c>
      <c r="D13" s="15">
        <f>'Inv. Dép.'!E28</f>
        <v>-5546.56</v>
      </c>
      <c r="E13" s="15">
        <f>'Inv. Dép.'!F28</f>
        <v>-17712.71</v>
      </c>
      <c r="F13" s="15">
        <f>'Inv. Dép.'!G28</f>
        <v>-59887.19</v>
      </c>
      <c r="G13" s="15">
        <f>'Inv. Dép.'!H28</f>
        <v>-41461.629999999997</v>
      </c>
      <c r="H13" s="15">
        <f>'Inv. Dép.'!I28</f>
        <v>-22408.76</v>
      </c>
      <c r="I13" s="15">
        <f>'Inv. Dép.'!J28</f>
        <v>-23367.95</v>
      </c>
      <c r="J13" s="15">
        <f>'Inv. Dép.'!K28</f>
        <v>-23147.95</v>
      </c>
      <c r="K13" s="16">
        <f>'Inv. Dép.'!L28</f>
        <v>-23147.95</v>
      </c>
      <c r="L13" s="2"/>
      <c r="M13" s="21"/>
      <c r="N13" s="15">
        <f t="shared" si="0"/>
        <v>-943.85000000000036</v>
      </c>
      <c r="O13" s="15">
        <f t="shared" si="0"/>
        <v>-12166.149999999998</v>
      </c>
      <c r="P13" s="15">
        <f t="shared" si="0"/>
        <v>-42174.48</v>
      </c>
      <c r="Q13" s="15">
        <f t="shared" si="0"/>
        <v>18425.560000000005</v>
      </c>
      <c r="R13" s="15">
        <f t="shared" si="0"/>
        <v>19052.87</v>
      </c>
      <c r="S13" s="15">
        <f t="shared" si="0"/>
        <v>-959.19000000000233</v>
      </c>
      <c r="T13" s="15">
        <f t="shared" si="0"/>
        <v>220</v>
      </c>
      <c r="U13" s="16">
        <f t="shared" si="9"/>
        <v>-18545.240000000002</v>
      </c>
      <c r="V13" s="2"/>
      <c r="W13" s="24"/>
    </row>
    <row r="14" spans="1:42" ht="15" thickBot="1" x14ac:dyDescent="0.35"/>
    <row r="15" spans="1:42" ht="18.600000000000001" thickBot="1" x14ac:dyDescent="0.35">
      <c r="A15" s="50" t="s">
        <v>75</v>
      </c>
      <c r="B15" s="4"/>
      <c r="C15" s="51">
        <f>SUM(C5:C12)</f>
        <v>1138</v>
      </c>
      <c r="D15" s="52">
        <f t="shared" ref="D15:I15" si="11">SUM(D5:D12)</f>
        <v>12166.15</v>
      </c>
      <c r="E15" s="52">
        <f t="shared" si="11"/>
        <v>43953.93</v>
      </c>
      <c r="F15" s="52">
        <f t="shared" si="11"/>
        <v>3895.54</v>
      </c>
      <c r="G15" s="52">
        <f t="shared" si="11"/>
        <v>1372.26</v>
      </c>
      <c r="H15" s="52">
        <f t="shared" si="11"/>
        <v>1387.92</v>
      </c>
      <c r="I15" s="52">
        <f t="shared" si="11"/>
        <v>0</v>
      </c>
      <c r="J15" s="52">
        <f>SUM(J5:J12)</f>
        <v>0</v>
      </c>
      <c r="K15" s="52">
        <f>SUM(K5:K12)</f>
        <v>734.05</v>
      </c>
      <c r="L15" s="53"/>
      <c r="M15" s="54"/>
      <c r="N15" s="55">
        <f>D15-C15</f>
        <v>11028.15</v>
      </c>
      <c r="O15" s="55">
        <f t="shared" ref="O15:R15" si="12">E15-D15</f>
        <v>31787.78</v>
      </c>
      <c r="P15" s="55">
        <f t="shared" si="12"/>
        <v>-40058.39</v>
      </c>
      <c r="Q15" s="55">
        <f t="shared" si="12"/>
        <v>-2523.2799999999997</v>
      </c>
      <c r="R15" s="55">
        <f t="shared" si="12"/>
        <v>15.660000000000082</v>
      </c>
      <c r="S15" s="55">
        <f>I15-H15</f>
        <v>-1387.92</v>
      </c>
      <c r="T15" s="55">
        <f>J15-I15</f>
        <v>0</v>
      </c>
      <c r="U15" s="52">
        <f>J15-C15</f>
        <v>-1138</v>
      </c>
      <c r="V15" s="3"/>
      <c r="W15" s="43"/>
      <c r="X15" s="2"/>
      <c r="Y15" s="2"/>
      <c r="Z15" s="2"/>
      <c r="AA15" s="2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</row>
    <row r="16" spans="1:42" x14ac:dyDescent="0.3">
      <c r="C16" s="56" t="b">
        <f>C15='Inv. Dép.'!D40</f>
        <v>1</v>
      </c>
      <c r="D16" s="56" t="b">
        <f>D15='Inv. Dép.'!E40</f>
        <v>1</v>
      </c>
      <c r="E16" s="56" t="b">
        <f>E15='Inv. Dép.'!F40</f>
        <v>1</v>
      </c>
      <c r="F16" s="56" t="b">
        <f>F15='Inv. Dép.'!G40</f>
        <v>1</v>
      </c>
      <c r="G16" s="56" t="b">
        <f>G15='Inv. Dép.'!H40</f>
        <v>1</v>
      </c>
      <c r="H16" s="56" t="b">
        <f>H15='Inv. Dép.'!I40</f>
        <v>1</v>
      </c>
      <c r="I16" s="56" t="b">
        <f>I15='Inv. Dép.'!J40</f>
        <v>1</v>
      </c>
      <c r="J16" s="56" t="b">
        <f>J15='Inv. Dép.'!K40</f>
        <v>1</v>
      </c>
      <c r="K16" s="56" t="b">
        <f>K15='Inv. Dép.'!L40</f>
        <v>1</v>
      </c>
      <c r="M16" s="56"/>
      <c r="N16" s="56" t="b">
        <f>N15='Inv. Dép.'!O40</f>
        <v>1</v>
      </c>
      <c r="O16" s="56" t="b">
        <f>O15='Inv. Dép.'!P40</f>
        <v>1</v>
      </c>
      <c r="P16" s="56" t="b">
        <f>P15='Inv. Dép.'!Q40</f>
        <v>1</v>
      </c>
      <c r="Q16" s="56" t="b">
        <f>Q15='Inv. Dép.'!R40</f>
        <v>1</v>
      </c>
      <c r="R16" s="56" t="b">
        <f>R15='Inv. Dép.'!S40</f>
        <v>1</v>
      </c>
      <c r="S16" s="56" t="b">
        <f>S15='Inv. Dép.'!T40</f>
        <v>1</v>
      </c>
      <c r="T16" s="56" t="b">
        <f>T15='Inv. Dép.'!U40</f>
        <v>1</v>
      </c>
      <c r="U16" s="112" t="b">
        <f>U15='Inv. Dép.'!V40</f>
        <v>0</v>
      </c>
    </row>
    <row r="17" spans="1:23" ht="15" thickBot="1" x14ac:dyDescent="0.35"/>
    <row r="18" spans="1:23" ht="16.2" thickBot="1" x14ac:dyDescent="0.35">
      <c r="A18" s="8" t="s">
        <v>60</v>
      </c>
      <c r="B18" s="2"/>
      <c r="C18" s="17" t="s">
        <v>0</v>
      </c>
      <c r="D18" s="18" t="s">
        <v>1</v>
      </c>
      <c r="E18" s="18" t="s">
        <v>2</v>
      </c>
      <c r="F18" s="18" t="s">
        <v>3</v>
      </c>
      <c r="G18" s="18" t="s">
        <v>4</v>
      </c>
      <c r="H18" s="18" t="s">
        <v>5</v>
      </c>
      <c r="I18" s="18" t="s">
        <v>6</v>
      </c>
      <c r="J18" s="18" t="s">
        <v>101</v>
      </c>
      <c r="K18" s="19" t="s">
        <v>102</v>
      </c>
      <c r="L18" s="2"/>
      <c r="M18" s="17" t="s">
        <v>0</v>
      </c>
      <c r="N18" s="18" t="s">
        <v>1</v>
      </c>
      <c r="O18" s="18" t="s">
        <v>2</v>
      </c>
      <c r="P18" s="18" t="s">
        <v>3</v>
      </c>
      <c r="Q18" s="18" t="s">
        <v>4</v>
      </c>
      <c r="R18" s="18" t="s">
        <v>5</v>
      </c>
      <c r="S18" s="18" t="s">
        <v>6</v>
      </c>
      <c r="T18" s="18" t="s">
        <v>7</v>
      </c>
      <c r="U18" s="19" t="s">
        <v>9</v>
      </c>
      <c r="V18" s="2"/>
      <c r="W18" s="22" t="s">
        <v>12</v>
      </c>
    </row>
    <row r="19" spans="1:23" ht="9.75" customHeight="1" thickBot="1" x14ac:dyDescent="0.35">
      <c r="A19" s="8"/>
      <c r="B19" s="8"/>
      <c r="C19" s="3"/>
      <c r="D19" s="2"/>
      <c r="E19" s="2"/>
      <c r="F19" s="2"/>
      <c r="G19" s="2"/>
      <c r="H19" s="2"/>
      <c r="I19" s="2"/>
      <c r="J19" s="2"/>
      <c r="K19" s="2"/>
      <c r="L19" s="2"/>
      <c r="M19" s="3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x14ac:dyDescent="0.3">
      <c r="A20" s="11" t="s">
        <v>82</v>
      </c>
      <c r="B20" s="2"/>
      <c r="C20" s="25">
        <f>'Inv. Rec.'!D5</f>
        <v>0</v>
      </c>
      <c r="D20" s="26">
        <f>'Inv. Rec.'!E5</f>
        <v>0</v>
      </c>
      <c r="E20" s="26">
        <f>'Inv. Rec.'!F5</f>
        <v>0</v>
      </c>
      <c r="F20" s="26">
        <f>'Inv. Rec.'!G5</f>
        <v>15313</v>
      </c>
      <c r="G20" s="26">
        <f>'Inv. Rec.'!H5</f>
        <v>0</v>
      </c>
      <c r="H20" s="26">
        <f>'Inv. Rec.'!I5</f>
        <v>0</v>
      </c>
      <c r="I20" s="26">
        <f>'Inv. Rec.'!J5</f>
        <v>0</v>
      </c>
      <c r="J20" s="26">
        <f>'Inv. Rec.'!K5</f>
        <v>0</v>
      </c>
      <c r="K20" s="27">
        <f>'Inv. Rec.'!L5</f>
        <v>0</v>
      </c>
      <c r="L20" s="2"/>
      <c r="M20" s="28"/>
      <c r="N20" s="26">
        <f t="shared" ref="N20:T31" si="13">D20-C20</f>
        <v>0</v>
      </c>
      <c r="O20" s="26">
        <f t="shared" si="13"/>
        <v>0</v>
      </c>
      <c r="P20" s="26">
        <f t="shared" si="13"/>
        <v>15313</v>
      </c>
      <c r="Q20" s="26">
        <f t="shared" si="13"/>
        <v>-15313</v>
      </c>
      <c r="R20" s="26">
        <f t="shared" si="13"/>
        <v>0</v>
      </c>
      <c r="S20" s="26">
        <f t="shared" si="13"/>
        <v>0</v>
      </c>
      <c r="T20" s="26">
        <f t="shared" si="13"/>
        <v>0</v>
      </c>
      <c r="U20" s="27">
        <f t="shared" ref="U20:U31" si="14">J20-C20</f>
        <v>0</v>
      </c>
      <c r="V20" s="2"/>
      <c r="W20" s="29"/>
    </row>
    <row r="21" spans="1:23" x14ac:dyDescent="0.3">
      <c r="A21" s="11" t="s">
        <v>73</v>
      </c>
      <c r="B21" s="2"/>
      <c r="C21" s="12">
        <f>'Inv. Rec.'!D9</f>
        <v>0</v>
      </c>
      <c r="D21" s="7">
        <f>'Inv. Rec.'!E9</f>
        <v>0</v>
      </c>
      <c r="E21" s="7">
        <f>'Inv. Rec.'!F9</f>
        <v>0</v>
      </c>
      <c r="F21" s="7">
        <f>'Inv. Rec.'!G9</f>
        <v>0</v>
      </c>
      <c r="G21" s="7">
        <f>'Inv. Rec.'!H9</f>
        <v>0</v>
      </c>
      <c r="H21" s="7">
        <f>'Inv. Rec.'!I9</f>
        <v>0</v>
      </c>
      <c r="I21" s="7">
        <f>'Inv. Rec.'!J9</f>
        <v>0</v>
      </c>
      <c r="J21" s="7">
        <f>'Inv. Rec.'!K9</f>
        <v>0</v>
      </c>
      <c r="K21" s="13">
        <f>'Inv. Rec.'!L9</f>
        <v>0</v>
      </c>
      <c r="L21" s="2"/>
      <c r="M21" s="20"/>
      <c r="N21" s="59">
        <f t="shared" si="13"/>
        <v>0</v>
      </c>
      <c r="O21" s="59">
        <f t="shared" si="13"/>
        <v>0</v>
      </c>
      <c r="P21" s="59">
        <f t="shared" si="13"/>
        <v>0</v>
      </c>
      <c r="Q21" s="59">
        <f t="shared" si="13"/>
        <v>0</v>
      </c>
      <c r="R21" s="59">
        <f t="shared" si="13"/>
        <v>0</v>
      </c>
      <c r="S21" s="59">
        <f t="shared" si="13"/>
        <v>0</v>
      </c>
      <c r="T21" s="59">
        <f t="shared" si="13"/>
        <v>0</v>
      </c>
      <c r="U21" s="60">
        <f t="shared" si="14"/>
        <v>0</v>
      </c>
      <c r="V21" s="2"/>
      <c r="W21" s="49"/>
    </row>
    <row r="22" spans="1:23" x14ac:dyDescent="0.3">
      <c r="A22" s="11" t="s">
        <v>128</v>
      </c>
      <c r="B22" s="2"/>
      <c r="C22" s="12">
        <f>'Inv. Rec.'!D12</f>
        <v>0</v>
      </c>
      <c r="D22" s="7">
        <f>'Inv. Rec.'!E12</f>
        <v>0</v>
      </c>
      <c r="E22" s="7">
        <f>'Inv. Rec.'!F12</f>
        <v>0</v>
      </c>
      <c r="F22" s="7">
        <f>'Inv. Rec.'!G12</f>
        <v>0</v>
      </c>
      <c r="G22" s="7">
        <f>'Inv. Rec.'!H12</f>
        <v>0</v>
      </c>
      <c r="H22" s="7">
        <f>'Inv. Rec.'!I12</f>
        <v>0</v>
      </c>
      <c r="I22" s="7">
        <f>'Inv. Rec.'!J12</f>
        <v>0</v>
      </c>
      <c r="J22" s="7">
        <f>'Inv. Rec.'!K12</f>
        <v>0</v>
      </c>
      <c r="K22" s="13">
        <f>'Inv. Rec.'!L12</f>
        <v>0</v>
      </c>
      <c r="L22" s="2"/>
      <c r="M22" s="20"/>
      <c r="N22" s="7">
        <f t="shared" si="13"/>
        <v>0</v>
      </c>
      <c r="O22" s="7">
        <f t="shared" si="13"/>
        <v>0</v>
      </c>
      <c r="P22" s="7">
        <f t="shared" si="13"/>
        <v>0</v>
      </c>
      <c r="Q22" s="7">
        <f t="shared" si="13"/>
        <v>0</v>
      </c>
      <c r="R22" s="7">
        <f t="shared" si="13"/>
        <v>0</v>
      </c>
      <c r="S22" s="7">
        <f t="shared" si="13"/>
        <v>0</v>
      </c>
      <c r="T22" s="7">
        <f t="shared" si="13"/>
        <v>0</v>
      </c>
      <c r="U22" s="13">
        <f t="shared" si="14"/>
        <v>0</v>
      </c>
      <c r="V22" s="2"/>
      <c r="W22" s="23"/>
    </row>
    <row r="23" spans="1:23" x14ac:dyDescent="0.3">
      <c r="A23" s="11" t="s">
        <v>63</v>
      </c>
      <c r="B23" s="2"/>
      <c r="C23" s="12">
        <f>'Inv. Rec.'!D15</f>
        <v>0</v>
      </c>
      <c r="D23" s="7">
        <f>'Inv. Rec.'!E15</f>
        <v>0</v>
      </c>
      <c r="E23" s="7">
        <f>'Inv. Rec.'!F15</f>
        <v>0</v>
      </c>
      <c r="F23" s="7">
        <f>'Inv. Rec.'!G15</f>
        <v>0</v>
      </c>
      <c r="G23" s="7">
        <f>'Inv. Rec.'!H15</f>
        <v>0</v>
      </c>
      <c r="H23" s="7">
        <f>'Inv. Rec.'!I15</f>
        <v>0</v>
      </c>
      <c r="I23" s="7">
        <f>'Inv. Rec.'!J15</f>
        <v>0</v>
      </c>
      <c r="J23" s="7">
        <f>'Inv. Rec.'!K15</f>
        <v>0</v>
      </c>
      <c r="K23" s="13">
        <f>'Inv. Rec.'!L15</f>
        <v>0</v>
      </c>
      <c r="L23" s="2"/>
      <c r="M23" s="20"/>
      <c r="N23" s="7">
        <f t="shared" si="13"/>
        <v>0</v>
      </c>
      <c r="O23" s="7">
        <f t="shared" si="13"/>
        <v>0</v>
      </c>
      <c r="P23" s="7">
        <f t="shared" si="13"/>
        <v>0</v>
      </c>
      <c r="Q23" s="7">
        <f t="shared" si="13"/>
        <v>0</v>
      </c>
      <c r="R23" s="7">
        <f t="shared" si="13"/>
        <v>0</v>
      </c>
      <c r="S23" s="7">
        <f t="shared" si="13"/>
        <v>0</v>
      </c>
      <c r="T23" s="7">
        <f t="shared" si="13"/>
        <v>0</v>
      </c>
      <c r="U23" s="13">
        <f t="shared" si="14"/>
        <v>0</v>
      </c>
      <c r="V23" s="2"/>
      <c r="W23" s="23"/>
    </row>
    <row r="24" spans="1:23" x14ac:dyDescent="0.3">
      <c r="A24" s="11" t="s">
        <v>65</v>
      </c>
      <c r="B24" s="2"/>
      <c r="C24" s="12">
        <f>'Inv. Rec.'!D18</f>
        <v>0</v>
      </c>
      <c r="D24" s="7">
        <f>'Inv. Rec.'!E18</f>
        <v>0</v>
      </c>
      <c r="E24" s="7">
        <f>'Inv. Rec.'!F18</f>
        <v>0</v>
      </c>
      <c r="F24" s="7">
        <f>'Inv. Rec.'!G18</f>
        <v>0</v>
      </c>
      <c r="G24" s="7">
        <f>'Inv. Rec.'!H18</f>
        <v>0</v>
      </c>
      <c r="H24" s="7">
        <f>'Inv. Rec.'!I18</f>
        <v>0</v>
      </c>
      <c r="I24" s="7">
        <f>'Inv. Rec.'!J18</f>
        <v>0</v>
      </c>
      <c r="J24" s="7">
        <f>'Inv. Rec.'!K18</f>
        <v>0</v>
      </c>
      <c r="K24" s="58">
        <f>'Inv. Rec.'!L18</f>
        <v>0</v>
      </c>
      <c r="L24" s="2"/>
      <c r="M24" s="20"/>
      <c r="N24" s="7">
        <f t="shared" si="13"/>
        <v>0</v>
      </c>
      <c r="O24" s="7">
        <f t="shared" si="13"/>
        <v>0</v>
      </c>
      <c r="P24" s="7">
        <f t="shared" si="13"/>
        <v>0</v>
      </c>
      <c r="Q24" s="7">
        <f t="shared" si="13"/>
        <v>0</v>
      </c>
      <c r="R24" s="7">
        <f t="shared" si="13"/>
        <v>0</v>
      </c>
      <c r="S24" s="7">
        <f t="shared" si="13"/>
        <v>0</v>
      </c>
      <c r="T24" s="7">
        <f t="shared" si="13"/>
        <v>0</v>
      </c>
      <c r="U24" s="13">
        <f t="shared" si="14"/>
        <v>0</v>
      </c>
      <c r="V24" s="2"/>
      <c r="W24" s="23"/>
    </row>
    <row r="25" spans="1:23" x14ac:dyDescent="0.3">
      <c r="A25" s="11" t="s">
        <v>132</v>
      </c>
      <c r="B25" s="2"/>
      <c r="C25" s="12">
        <f>'Inv. Rec.'!D21</f>
        <v>0</v>
      </c>
      <c r="D25" s="7">
        <f>'Inv. Rec.'!E21</f>
        <v>0</v>
      </c>
      <c r="E25" s="7">
        <f>'Inv. Rec.'!F21</f>
        <v>0</v>
      </c>
      <c r="F25" s="7">
        <f>'Inv. Rec.'!G21</f>
        <v>0</v>
      </c>
      <c r="G25" s="7">
        <f>'Inv. Rec.'!H21</f>
        <v>0</v>
      </c>
      <c r="H25" s="7">
        <f>'Inv. Rec.'!I21</f>
        <v>0</v>
      </c>
      <c r="I25" s="7">
        <f>'Inv. Rec.'!J21</f>
        <v>0</v>
      </c>
      <c r="J25" s="7">
        <f>'Inv. Rec.'!K21</f>
        <v>0</v>
      </c>
      <c r="K25" s="58">
        <f>'Inv. Rec.'!L21</f>
        <v>0</v>
      </c>
      <c r="L25" s="2"/>
      <c r="M25" s="20"/>
      <c r="N25" s="7"/>
      <c r="O25" s="7"/>
      <c r="P25" s="7"/>
      <c r="Q25" s="7"/>
      <c r="R25" s="7"/>
      <c r="S25" s="7"/>
      <c r="T25" s="7"/>
      <c r="U25" s="13"/>
      <c r="V25" s="2"/>
      <c r="W25" s="23"/>
    </row>
    <row r="26" spans="1:23" x14ac:dyDescent="0.3">
      <c r="A26" s="11" t="s">
        <v>68</v>
      </c>
      <c r="B26" s="2"/>
      <c r="C26" s="12">
        <f>'Inv. Rec.'!D24</f>
        <v>0</v>
      </c>
      <c r="D26" s="7">
        <f>'Inv. Rec.'!E24</f>
        <v>0</v>
      </c>
      <c r="E26" s="7">
        <f>'Inv. Rec.'!F24</f>
        <v>0</v>
      </c>
      <c r="F26" s="7">
        <f>'Inv. Rec.'!G24</f>
        <v>0</v>
      </c>
      <c r="G26" s="7">
        <f>'Inv. Rec.'!H24</f>
        <v>0</v>
      </c>
      <c r="H26" s="7">
        <f>'Inv. Rec.'!I24</f>
        <v>0</v>
      </c>
      <c r="I26" s="7">
        <f>'Inv. Rec.'!J24</f>
        <v>0</v>
      </c>
      <c r="J26" s="7">
        <f>'Inv. Rec.'!K24</f>
        <v>0</v>
      </c>
      <c r="K26" s="13">
        <f>'Inv. Rec.'!L24</f>
        <v>0</v>
      </c>
      <c r="L26" s="2"/>
      <c r="M26" s="20"/>
      <c r="N26" s="7">
        <f t="shared" si="13"/>
        <v>0</v>
      </c>
      <c r="O26" s="7">
        <f t="shared" si="13"/>
        <v>0</v>
      </c>
      <c r="P26" s="7">
        <f t="shared" si="13"/>
        <v>0</v>
      </c>
      <c r="Q26" s="7">
        <f t="shared" si="13"/>
        <v>0</v>
      </c>
      <c r="R26" s="7">
        <f t="shared" si="13"/>
        <v>0</v>
      </c>
      <c r="S26" s="7">
        <f t="shared" si="13"/>
        <v>0</v>
      </c>
      <c r="T26" s="7">
        <f t="shared" si="13"/>
        <v>0</v>
      </c>
      <c r="U26" s="13">
        <f t="shared" si="14"/>
        <v>0</v>
      </c>
      <c r="V26" s="2"/>
      <c r="W26" s="23"/>
    </row>
    <row r="27" spans="1:23" x14ac:dyDescent="0.3">
      <c r="A27" s="11" t="s">
        <v>80</v>
      </c>
      <c r="B27" s="2"/>
      <c r="C27" s="12">
        <f>'Inv. Rec.'!D29</f>
        <v>194.15</v>
      </c>
      <c r="D27" s="7">
        <f>'Inv. Rec.'!E29</f>
        <v>0</v>
      </c>
      <c r="E27" s="7">
        <f>'Inv. Rec.'!F29</f>
        <v>1779.45</v>
      </c>
      <c r="F27" s="7">
        <f>'Inv. Rec.'!G29</f>
        <v>7008.1</v>
      </c>
      <c r="G27" s="7">
        <f>'Inv. Rec.'!H29</f>
        <v>0</v>
      </c>
      <c r="H27" s="7">
        <f>'Inv. Rec.'!I29</f>
        <v>428.73</v>
      </c>
      <c r="I27" s="7">
        <f>'Inv. Rec.'!J29</f>
        <v>0</v>
      </c>
      <c r="J27" s="7">
        <f>'Inv. Rec.'!K29</f>
        <v>0</v>
      </c>
      <c r="K27" s="13">
        <f>'Inv. Rec.'!L29</f>
        <v>0</v>
      </c>
      <c r="L27" s="2"/>
      <c r="M27" s="20"/>
      <c r="N27" s="7">
        <f t="shared" si="13"/>
        <v>-194.15</v>
      </c>
      <c r="O27" s="7">
        <f t="shared" si="13"/>
        <v>1779.45</v>
      </c>
      <c r="P27" s="7">
        <f t="shared" si="13"/>
        <v>5228.6500000000005</v>
      </c>
      <c r="Q27" s="7">
        <f t="shared" si="13"/>
        <v>-7008.1</v>
      </c>
      <c r="R27" s="7">
        <f t="shared" si="13"/>
        <v>428.73</v>
      </c>
      <c r="S27" s="7">
        <f t="shared" si="13"/>
        <v>-428.73</v>
      </c>
      <c r="T27" s="7">
        <f t="shared" si="13"/>
        <v>0</v>
      </c>
      <c r="U27" s="13">
        <f t="shared" si="14"/>
        <v>-194.15</v>
      </c>
      <c r="V27" s="2"/>
      <c r="W27" s="23"/>
    </row>
    <row r="28" spans="1:23" x14ac:dyDescent="0.3">
      <c r="A28" s="11" t="s">
        <v>85</v>
      </c>
      <c r="B28" s="2"/>
      <c r="C28" s="12">
        <f>'Inv. Rec.'!D42</f>
        <v>0</v>
      </c>
      <c r="D28" s="7">
        <f>'Inv. Rec.'!E42</f>
        <v>0</v>
      </c>
      <c r="E28" s="7">
        <f>'Inv. Rec.'!F42</f>
        <v>0</v>
      </c>
      <c r="F28" s="7">
        <f>'Inv. Rec.'!G42</f>
        <v>0</v>
      </c>
      <c r="G28" s="7">
        <f>'Inv. Rec.'!H42</f>
        <v>0</v>
      </c>
      <c r="H28" s="7">
        <f>'Inv. Rec.'!I42</f>
        <v>0</v>
      </c>
      <c r="I28" s="7">
        <f>'Inv. Rec.'!J42</f>
        <v>0</v>
      </c>
      <c r="J28" s="7">
        <f>'Inv. Rec.'!K42</f>
        <v>0</v>
      </c>
      <c r="K28" s="13">
        <f>'Inv. Rec.'!L42</f>
        <v>23148</v>
      </c>
      <c r="L28" s="2"/>
      <c r="M28" s="20"/>
      <c r="N28" s="7">
        <f t="shared" si="13"/>
        <v>0</v>
      </c>
      <c r="O28" s="7">
        <f t="shared" si="13"/>
        <v>0</v>
      </c>
      <c r="P28" s="7">
        <f t="shared" si="13"/>
        <v>0</v>
      </c>
      <c r="Q28" s="7">
        <f t="shared" si="13"/>
        <v>0</v>
      </c>
      <c r="R28" s="7">
        <f t="shared" si="13"/>
        <v>0</v>
      </c>
      <c r="S28" s="7">
        <f t="shared" si="13"/>
        <v>0</v>
      </c>
      <c r="T28" s="7">
        <f t="shared" si="13"/>
        <v>0</v>
      </c>
      <c r="U28" s="13">
        <f t="shared" si="14"/>
        <v>0</v>
      </c>
      <c r="V28" s="2"/>
      <c r="W28" s="23"/>
    </row>
    <row r="29" spans="1:23" x14ac:dyDescent="0.3">
      <c r="A29" s="87" t="s">
        <v>34</v>
      </c>
      <c r="B29" s="2"/>
      <c r="C29" s="78">
        <f>'Inv. Rec.'!D37</f>
        <v>0</v>
      </c>
      <c r="D29" s="79">
        <f>'Inv. Rec.'!E37</f>
        <v>0</v>
      </c>
      <c r="E29" s="79">
        <f>'Inv. Rec.'!F37</f>
        <v>0</v>
      </c>
      <c r="F29" s="79">
        <f>'Inv. Rec.'!G37</f>
        <v>0</v>
      </c>
      <c r="G29" s="79">
        <f>'Inv. Rec.'!H37</f>
        <v>20386.73</v>
      </c>
      <c r="H29" s="79">
        <f>'Inv. Rec.'!I37</f>
        <v>0</v>
      </c>
      <c r="I29" s="79">
        <f>'Inv. Rec.'!J37</f>
        <v>220</v>
      </c>
      <c r="J29" s="79">
        <f>'Inv. Rec.'!K37</f>
        <v>0</v>
      </c>
      <c r="K29" s="80">
        <f>'Inv. Rec.'!L37</f>
        <v>0</v>
      </c>
      <c r="L29" s="2"/>
      <c r="M29" s="81"/>
      <c r="N29" s="79"/>
      <c r="O29" s="79"/>
      <c r="P29" s="79"/>
      <c r="Q29" s="79"/>
      <c r="R29" s="79"/>
      <c r="S29" s="79"/>
      <c r="T29" s="79"/>
      <c r="U29" s="80"/>
      <c r="V29" s="2"/>
      <c r="W29" s="86"/>
    </row>
    <row r="30" spans="1:23" x14ac:dyDescent="0.3">
      <c r="A30" s="87" t="s">
        <v>74</v>
      </c>
      <c r="B30" s="2"/>
      <c r="C30" s="78">
        <f>'Inv. Rec.'!D40</f>
        <v>0</v>
      </c>
      <c r="D30" s="79">
        <f>'Inv. Rec.'!E40</f>
        <v>0</v>
      </c>
      <c r="E30" s="79">
        <f>'Inv. Rec.'!F40</f>
        <v>0</v>
      </c>
      <c r="F30" s="79">
        <f>'Inv. Rec.'!G40</f>
        <v>0</v>
      </c>
      <c r="G30" s="79">
        <f>'Inv. Rec.'!H40</f>
        <v>38.4</v>
      </c>
      <c r="H30" s="79">
        <f>'Inv. Rec.'!I40</f>
        <v>0</v>
      </c>
      <c r="I30" s="79">
        <f>'Inv. Rec.'!J40</f>
        <v>0</v>
      </c>
      <c r="J30" s="79">
        <f>'Inv. Rec.'!K40</f>
        <v>0</v>
      </c>
      <c r="K30" s="80">
        <f>'Inv. Rec.'!L40</f>
        <v>0</v>
      </c>
      <c r="L30" s="2"/>
      <c r="M30" s="81"/>
      <c r="N30" s="79"/>
      <c r="O30" s="79"/>
      <c r="P30" s="79"/>
      <c r="Q30" s="79"/>
      <c r="R30" s="79"/>
      <c r="S30" s="79"/>
      <c r="T30" s="79"/>
      <c r="U30" s="80"/>
      <c r="V30" s="2"/>
      <c r="W30" s="86"/>
    </row>
    <row r="31" spans="1:23" ht="15" thickBot="1" x14ac:dyDescent="0.35">
      <c r="A31" s="57" t="s">
        <v>69</v>
      </c>
      <c r="B31" s="2"/>
      <c r="C31" s="14">
        <f>'Inv. Rec.'!D32</f>
        <v>0</v>
      </c>
      <c r="D31" s="15">
        <f>'Inv. Rec.'!E32</f>
        <v>0</v>
      </c>
      <c r="E31" s="15">
        <f>'Inv. Rec.'!F32</f>
        <v>0</v>
      </c>
      <c r="F31" s="15">
        <f>'Inv. Rec.'!G32</f>
        <v>0</v>
      </c>
      <c r="G31" s="15">
        <f>'Inv. Rec.'!H32</f>
        <v>0</v>
      </c>
      <c r="H31" s="15">
        <f>'Inv. Rec.'!I32</f>
        <v>0</v>
      </c>
      <c r="I31" s="15">
        <f>'Inv. Rec.'!J32</f>
        <v>0</v>
      </c>
      <c r="J31" s="15">
        <f>'Inv. Rec.'!K32</f>
        <v>-23147.95</v>
      </c>
      <c r="K31" s="16">
        <f>'Inv. Rec.'!L32</f>
        <v>0</v>
      </c>
      <c r="L31" s="2"/>
      <c r="M31" s="21"/>
      <c r="N31" s="15">
        <f t="shared" si="13"/>
        <v>0</v>
      </c>
      <c r="O31" s="15">
        <f t="shared" si="13"/>
        <v>0</v>
      </c>
      <c r="P31" s="15">
        <f t="shared" si="13"/>
        <v>0</v>
      </c>
      <c r="Q31" s="15">
        <f t="shared" si="13"/>
        <v>0</v>
      </c>
      <c r="R31" s="15">
        <f t="shared" si="13"/>
        <v>0</v>
      </c>
      <c r="S31" s="15">
        <f t="shared" si="13"/>
        <v>0</v>
      </c>
      <c r="T31" s="15">
        <f t="shared" si="13"/>
        <v>-23147.95</v>
      </c>
      <c r="U31" s="16">
        <f t="shared" si="14"/>
        <v>-23147.95</v>
      </c>
      <c r="V31" s="2"/>
      <c r="W31" s="24"/>
    </row>
    <row r="32" spans="1:23" ht="15" thickBot="1" x14ac:dyDescent="0.35"/>
    <row r="33" spans="1:42" ht="18.600000000000001" thickBot="1" x14ac:dyDescent="0.35">
      <c r="A33" s="50" t="s">
        <v>78</v>
      </c>
      <c r="B33" s="4"/>
      <c r="C33" s="51">
        <f>SUM(C20:C30)</f>
        <v>194.15</v>
      </c>
      <c r="D33" s="52">
        <f t="shared" ref="D33:J33" si="15">SUM(D20:D30)</f>
        <v>0</v>
      </c>
      <c r="E33" s="52">
        <f t="shared" si="15"/>
        <v>1779.45</v>
      </c>
      <c r="F33" s="52">
        <f t="shared" si="15"/>
        <v>22321.1</v>
      </c>
      <c r="G33" s="52">
        <f t="shared" si="15"/>
        <v>20425.13</v>
      </c>
      <c r="H33" s="52">
        <f t="shared" si="15"/>
        <v>428.73</v>
      </c>
      <c r="I33" s="52">
        <f t="shared" si="15"/>
        <v>220</v>
      </c>
      <c r="J33" s="52">
        <f t="shared" si="15"/>
        <v>0</v>
      </c>
      <c r="K33" s="52">
        <f>SUM(K20:K30)+'Inv. Rec.'!L46</f>
        <v>39554.699999999997</v>
      </c>
      <c r="L33" s="53"/>
      <c r="M33" s="54"/>
      <c r="N33" s="55">
        <f t="shared" ref="N33:T33" si="16">D33-C33</f>
        <v>-194.15</v>
      </c>
      <c r="O33" s="55">
        <f t="shared" si="16"/>
        <v>1779.45</v>
      </c>
      <c r="P33" s="55">
        <f t="shared" si="16"/>
        <v>20541.649999999998</v>
      </c>
      <c r="Q33" s="55">
        <f t="shared" si="16"/>
        <v>-1895.9699999999975</v>
      </c>
      <c r="R33" s="55">
        <f t="shared" si="16"/>
        <v>-19996.400000000001</v>
      </c>
      <c r="S33" s="55">
        <f t="shared" si="16"/>
        <v>-208.73000000000002</v>
      </c>
      <c r="T33" s="55">
        <f t="shared" si="16"/>
        <v>-220</v>
      </c>
      <c r="U33" s="52">
        <f t="shared" ref="U33" si="17">J33-C33</f>
        <v>-194.15</v>
      </c>
      <c r="V33" s="3"/>
      <c r="W33" s="43"/>
      <c r="X33" s="2"/>
      <c r="Y33" s="2"/>
      <c r="Z33" s="2"/>
      <c r="AA33" s="2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</row>
    <row r="34" spans="1:42" x14ac:dyDescent="0.3">
      <c r="C34" s="56" t="b">
        <f>C33='Inv. Rec.'!D48</f>
        <v>1</v>
      </c>
      <c r="D34" s="56" t="b">
        <f>D33='Inv. Rec.'!E48</f>
        <v>1</v>
      </c>
      <c r="E34" s="56" t="b">
        <f>E33='Inv. Rec.'!F48</f>
        <v>1</v>
      </c>
      <c r="F34" s="56" t="b">
        <f>F33='Inv. Rec.'!G48</f>
        <v>1</v>
      </c>
      <c r="G34" s="56" t="b">
        <f>G33='Inv. Rec.'!H48</f>
        <v>1</v>
      </c>
      <c r="H34" s="56" t="b">
        <f>H33='Inv. Rec.'!I48</f>
        <v>1</v>
      </c>
      <c r="I34" s="56" t="b">
        <f>I33='Inv. Rec.'!J48</f>
        <v>1</v>
      </c>
      <c r="J34" s="56" t="b">
        <f>J33='Inv. Rec.'!K48</f>
        <v>1</v>
      </c>
      <c r="K34" s="56" t="b">
        <f>K33='Inv. Rec.'!L48</f>
        <v>1</v>
      </c>
      <c r="M34" s="56"/>
      <c r="N34" s="56" t="b">
        <f>N33='Inv. Rec.'!O48</f>
        <v>1</v>
      </c>
      <c r="O34" s="56" t="b">
        <f>O33='Inv. Rec.'!P48</f>
        <v>1</v>
      </c>
      <c r="P34" s="56" t="b">
        <f>P33='Inv. Rec.'!Q48</f>
        <v>1</v>
      </c>
      <c r="Q34" s="56" t="b">
        <f>Q33='Inv. Rec.'!R48</f>
        <v>1</v>
      </c>
      <c r="R34" s="56" t="b">
        <f>R33='Inv. Rec.'!S48</f>
        <v>1</v>
      </c>
      <c r="S34" s="56" t="b">
        <f>S33='Inv. Rec.'!T48</f>
        <v>1</v>
      </c>
      <c r="T34" s="56" t="b">
        <f>T33='Inv. Rec.'!U48</f>
        <v>1</v>
      </c>
      <c r="U34" s="56"/>
    </row>
    <row r="37" spans="1:42" x14ac:dyDescent="0.3">
      <c r="O37" s="83"/>
    </row>
  </sheetData>
  <pageMargins left="0.25" right="0.25" top="0.75" bottom="0.75" header="0.3" footer="0.3"/>
  <pageSetup paperSize="8" scale="6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9900"/>
    <pageSetUpPr fitToPage="1"/>
  </sheetPr>
  <dimension ref="A1:AQ49"/>
  <sheetViews>
    <sheetView zoomScaleNormal="100" workbookViewId="0">
      <selection activeCell="P28" sqref="P28"/>
    </sheetView>
  </sheetViews>
  <sheetFormatPr baseColWidth="10" defaultRowHeight="14.4" x14ac:dyDescent="0.3"/>
  <cols>
    <col min="2" max="2" width="48.88671875" style="2" customWidth="1"/>
    <col min="3" max="3" width="1.109375" style="2" customWidth="1"/>
    <col min="4" max="9" width="11.44140625" style="2"/>
    <col min="10" max="11" width="13.44140625" style="2" customWidth="1"/>
    <col min="12" max="12" width="12.88671875" style="2" customWidth="1"/>
    <col min="13" max="13" width="1.109375" style="2" customWidth="1"/>
    <col min="14" max="19" width="11.44140625" style="2"/>
    <col min="20" max="20" width="13.44140625" style="2" customWidth="1"/>
    <col min="21" max="21" width="12.88671875" style="2" customWidth="1"/>
    <col min="22" max="22" width="12.44140625" style="2" customWidth="1"/>
    <col min="23" max="23" width="1" style="2" customWidth="1"/>
    <col min="24" max="24" width="55.88671875" style="2" customWidth="1"/>
    <col min="25" max="28" width="11.44140625" style="2"/>
    <col min="29" max="43" width="11.44140625" style="1"/>
  </cols>
  <sheetData>
    <row r="1" spans="1:24" ht="23.25" customHeight="1" x14ac:dyDescent="0.3">
      <c r="A1" s="9" t="s">
        <v>149</v>
      </c>
      <c r="C1" s="9"/>
    </row>
    <row r="2" spans="1:24" ht="18.75" customHeight="1" thickBot="1" x14ac:dyDescent="0.35">
      <c r="B2" s="8"/>
      <c r="C2" s="8"/>
      <c r="D2" s="3"/>
      <c r="N2" s="3" t="s">
        <v>16</v>
      </c>
    </row>
    <row r="3" spans="1:24" ht="16.2" thickBot="1" x14ac:dyDescent="0.35">
      <c r="D3" s="17" t="s">
        <v>0</v>
      </c>
      <c r="E3" s="18" t="s">
        <v>1</v>
      </c>
      <c r="F3" s="18" t="s">
        <v>2</v>
      </c>
      <c r="G3" s="18" t="s">
        <v>3</v>
      </c>
      <c r="H3" s="18" t="s">
        <v>4</v>
      </c>
      <c r="I3" s="18" t="s">
        <v>5</v>
      </c>
      <c r="J3" s="18" t="s">
        <v>6</v>
      </c>
      <c r="K3" s="129" t="s">
        <v>101</v>
      </c>
      <c r="L3" s="19" t="s">
        <v>102</v>
      </c>
      <c r="N3" s="17" t="s">
        <v>0</v>
      </c>
      <c r="O3" s="18" t="s">
        <v>1</v>
      </c>
      <c r="P3" s="18" t="s">
        <v>2</v>
      </c>
      <c r="Q3" s="18" t="s">
        <v>3</v>
      </c>
      <c r="R3" s="18" t="s">
        <v>4</v>
      </c>
      <c r="S3" s="18" t="s">
        <v>5</v>
      </c>
      <c r="T3" s="18" t="s">
        <v>6</v>
      </c>
      <c r="U3" s="18" t="s">
        <v>101</v>
      </c>
      <c r="V3" s="19" t="s">
        <v>9</v>
      </c>
      <c r="X3" s="22" t="s">
        <v>12</v>
      </c>
    </row>
    <row r="4" spans="1:24" ht="27.75" customHeight="1" x14ac:dyDescent="0.3">
      <c r="B4" s="8" t="s">
        <v>61</v>
      </c>
      <c r="C4" s="8"/>
      <c r="D4" s="3" t="s">
        <v>128</v>
      </c>
      <c r="N4" s="3"/>
    </row>
    <row r="5" spans="1:24" ht="18.75" customHeight="1" thickBot="1" x14ac:dyDescent="0.35">
      <c r="B5" s="8"/>
      <c r="C5" s="8"/>
      <c r="D5" s="44">
        <f>SUM(D6:D7)</f>
        <v>0</v>
      </c>
      <c r="E5" s="44">
        <f t="shared" ref="E5:L5" si="0">SUM(E6:E7)</f>
        <v>134.4</v>
      </c>
      <c r="F5" s="44">
        <f t="shared" si="0"/>
        <v>17677.13</v>
      </c>
      <c r="G5" s="44">
        <f t="shared" si="0"/>
        <v>2613.6</v>
      </c>
      <c r="H5" s="44">
        <f t="shared" si="0"/>
        <v>0</v>
      </c>
      <c r="I5" s="44">
        <f t="shared" si="0"/>
        <v>0</v>
      </c>
      <c r="J5" s="44">
        <f t="shared" si="0"/>
        <v>0</v>
      </c>
      <c r="K5" s="44">
        <f t="shared" si="0"/>
        <v>0</v>
      </c>
      <c r="L5" s="44">
        <f t="shared" si="0"/>
        <v>0</v>
      </c>
      <c r="N5" s="3"/>
      <c r="O5" s="45">
        <f t="shared" ref="O5:U7" si="1">E5-D5</f>
        <v>134.4</v>
      </c>
      <c r="P5" s="45">
        <f t="shared" si="1"/>
        <v>17542.73</v>
      </c>
      <c r="Q5" s="45">
        <f t="shared" si="1"/>
        <v>-15063.53</v>
      </c>
      <c r="R5" s="45">
        <f t="shared" si="1"/>
        <v>-2613.6</v>
      </c>
      <c r="S5" s="45">
        <f t="shared" si="1"/>
        <v>0</v>
      </c>
      <c r="T5" s="45">
        <f t="shared" si="1"/>
        <v>0</v>
      </c>
      <c r="U5" s="44">
        <f t="shared" si="1"/>
        <v>0</v>
      </c>
      <c r="V5" s="44">
        <f>L5-D5</f>
        <v>0</v>
      </c>
    </row>
    <row r="6" spans="1:24" ht="22.2" customHeight="1" thickBot="1" x14ac:dyDescent="0.35">
      <c r="A6" s="68">
        <v>203</v>
      </c>
      <c r="B6" s="72" t="s">
        <v>136</v>
      </c>
      <c r="C6" s="4"/>
      <c r="D6" s="25">
        <v>0</v>
      </c>
      <c r="E6" s="26">
        <v>134.4</v>
      </c>
      <c r="F6" s="26">
        <v>0</v>
      </c>
      <c r="G6" s="26">
        <v>0</v>
      </c>
      <c r="H6" s="26">
        <v>0</v>
      </c>
      <c r="I6" s="26">
        <v>0</v>
      </c>
      <c r="J6" s="26">
        <v>0</v>
      </c>
      <c r="K6" s="130">
        <v>0</v>
      </c>
      <c r="L6" s="27">
        <v>0</v>
      </c>
      <c r="N6" s="37"/>
      <c r="O6" s="35"/>
      <c r="P6" s="35"/>
      <c r="Q6" s="35"/>
      <c r="R6" s="35"/>
      <c r="S6" s="35"/>
      <c r="T6" s="35"/>
      <c r="U6" s="35"/>
      <c r="V6" s="36"/>
      <c r="X6" s="30"/>
    </row>
    <row r="7" spans="1:24" ht="24" customHeight="1" thickBot="1" x14ac:dyDescent="0.35">
      <c r="A7" s="70">
        <v>205</v>
      </c>
      <c r="B7" s="73" t="s">
        <v>100</v>
      </c>
      <c r="C7" s="4"/>
      <c r="D7" s="14">
        <v>0</v>
      </c>
      <c r="E7" s="15">
        <v>0</v>
      </c>
      <c r="F7" s="15">
        <v>17677.13</v>
      </c>
      <c r="G7" s="15">
        <v>2613.6</v>
      </c>
      <c r="H7" s="15">
        <v>0</v>
      </c>
      <c r="I7" s="15">
        <v>0</v>
      </c>
      <c r="J7" s="15">
        <v>0</v>
      </c>
      <c r="K7" s="132">
        <v>0</v>
      </c>
      <c r="L7" s="16">
        <v>0</v>
      </c>
      <c r="N7" s="95"/>
      <c r="O7" s="88">
        <f t="shared" si="1"/>
        <v>0</v>
      </c>
      <c r="P7" s="88">
        <f t="shared" si="1"/>
        <v>17677.13</v>
      </c>
      <c r="Q7" s="88">
        <f t="shared" si="1"/>
        <v>-15063.53</v>
      </c>
      <c r="R7" s="88">
        <f t="shared" si="1"/>
        <v>-2613.6</v>
      </c>
      <c r="S7" s="88">
        <f t="shared" si="1"/>
        <v>0</v>
      </c>
      <c r="T7" s="88">
        <f t="shared" si="1"/>
        <v>0</v>
      </c>
      <c r="U7" s="88">
        <f t="shared" si="1"/>
        <v>0</v>
      </c>
      <c r="V7" s="89">
        <f>L7-D7</f>
        <v>0</v>
      </c>
      <c r="X7" s="85"/>
    </row>
    <row r="8" spans="1:24" ht="27.75" customHeight="1" x14ac:dyDescent="0.3">
      <c r="B8" s="8" t="s">
        <v>129</v>
      </c>
      <c r="C8" s="8"/>
      <c r="D8" s="3" t="s">
        <v>130</v>
      </c>
      <c r="N8" s="3"/>
    </row>
    <row r="9" spans="1:24" ht="25.5" customHeight="1" thickBot="1" x14ac:dyDescent="0.35">
      <c r="A9" s="66"/>
      <c r="B9" s="8"/>
      <c r="D9" s="44">
        <f>D10</f>
        <v>0</v>
      </c>
      <c r="E9" s="44">
        <f t="shared" ref="E9:L9" si="2">E10</f>
        <v>0</v>
      </c>
      <c r="F9" s="44">
        <f t="shared" si="2"/>
        <v>0</v>
      </c>
      <c r="G9" s="44">
        <f t="shared" si="2"/>
        <v>0</v>
      </c>
      <c r="H9" s="44">
        <f t="shared" si="2"/>
        <v>0</v>
      </c>
      <c r="I9" s="44">
        <f t="shared" si="2"/>
        <v>0</v>
      </c>
      <c r="J9" s="44">
        <f t="shared" si="2"/>
        <v>0</v>
      </c>
      <c r="K9" s="44">
        <f t="shared" si="2"/>
        <v>0</v>
      </c>
      <c r="L9" s="44">
        <f t="shared" si="2"/>
        <v>0</v>
      </c>
      <c r="N9" s="6"/>
      <c r="O9" s="44">
        <f t="shared" ref="O9:U10" si="3">E9-D9</f>
        <v>0</v>
      </c>
      <c r="P9" s="44">
        <f t="shared" si="3"/>
        <v>0</v>
      </c>
      <c r="Q9" s="44">
        <f t="shared" si="3"/>
        <v>0</v>
      </c>
      <c r="R9" s="44">
        <f t="shared" si="3"/>
        <v>0</v>
      </c>
      <c r="S9" s="44">
        <f t="shared" si="3"/>
        <v>0</v>
      </c>
      <c r="T9" s="44">
        <f t="shared" si="3"/>
        <v>0</v>
      </c>
      <c r="U9" s="44">
        <f t="shared" si="3"/>
        <v>0</v>
      </c>
      <c r="V9" s="44">
        <f>L9-D9</f>
        <v>0</v>
      </c>
      <c r="X9" s="4"/>
    </row>
    <row r="10" spans="1:24" ht="24.6" customHeight="1" thickBot="1" x14ac:dyDescent="0.35">
      <c r="A10" s="75">
        <v>204</v>
      </c>
      <c r="B10" s="163" t="s">
        <v>135</v>
      </c>
      <c r="D10" s="34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134">
        <v>0</v>
      </c>
      <c r="L10" s="36">
        <v>0</v>
      </c>
      <c r="N10" s="37"/>
      <c r="O10" s="35">
        <f t="shared" si="3"/>
        <v>0</v>
      </c>
      <c r="P10" s="35">
        <f t="shared" si="3"/>
        <v>0</v>
      </c>
      <c r="Q10" s="35">
        <f t="shared" si="3"/>
        <v>0</v>
      </c>
      <c r="R10" s="35">
        <f t="shared" si="3"/>
        <v>0</v>
      </c>
      <c r="S10" s="35">
        <f t="shared" si="3"/>
        <v>0</v>
      </c>
      <c r="T10" s="35">
        <f t="shared" si="3"/>
        <v>0</v>
      </c>
      <c r="U10" s="35">
        <f t="shared" si="3"/>
        <v>0</v>
      </c>
      <c r="V10" s="36">
        <f>L10-D10</f>
        <v>0</v>
      </c>
      <c r="X10" s="61"/>
    </row>
    <row r="11" spans="1:24" ht="27.75" customHeight="1" x14ac:dyDescent="0.3">
      <c r="A11" s="66"/>
      <c r="B11" s="8" t="s">
        <v>64</v>
      </c>
      <c r="D11" s="3" t="s">
        <v>65</v>
      </c>
      <c r="J11" s="5"/>
      <c r="K11" s="5"/>
      <c r="L11" s="5"/>
      <c r="N11" s="6"/>
      <c r="O11" s="5"/>
      <c r="P11" s="5"/>
      <c r="Q11" s="5"/>
      <c r="R11" s="5"/>
      <c r="S11" s="5"/>
      <c r="T11" s="5"/>
      <c r="U11" s="5"/>
      <c r="V11" s="5"/>
      <c r="X11" s="4"/>
    </row>
    <row r="12" spans="1:24" ht="25.5" customHeight="1" thickBot="1" x14ac:dyDescent="0.35">
      <c r="A12" s="66"/>
      <c r="B12" s="8"/>
      <c r="C12" s="8"/>
      <c r="D12" s="44">
        <f>SUM(D13:D15)</f>
        <v>0</v>
      </c>
      <c r="E12" s="44">
        <f t="shared" ref="E12:L12" si="4">SUM(E13:E15)</f>
        <v>10847.66</v>
      </c>
      <c r="F12" s="44">
        <f t="shared" si="4"/>
        <v>25044.76</v>
      </c>
      <c r="G12" s="44">
        <f t="shared" si="4"/>
        <v>0</v>
      </c>
      <c r="H12" s="44">
        <f t="shared" si="4"/>
        <v>0</v>
      </c>
      <c r="I12" s="44">
        <f t="shared" si="4"/>
        <v>0</v>
      </c>
      <c r="J12" s="44">
        <f t="shared" si="4"/>
        <v>0</v>
      </c>
      <c r="K12" s="44">
        <f t="shared" si="4"/>
        <v>0</v>
      </c>
      <c r="L12" s="44">
        <f t="shared" si="4"/>
        <v>734.05</v>
      </c>
      <c r="N12" s="6"/>
      <c r="O12" s="44">
        <f t="shared" ref="O12:U13" si="5">E12-D12</f>
        <v>10847.66</v>
      </c>
      <c r="P12" s="44">
        <f t="shared" si="5"/>
        <v>14197.099999999999</v>
      </c>
      <c r="Q12" s="44">
        <f t="shared" si="5"/>
        <v>-25044.76</v>
      </c>
      <c r="R12" s="44">
        <f t="shared" si="5"/>
        <v>0</v>
      </c>
      <c r="S12" s="44">
        <f t="shared" si="5"/>
        <v>0</v>
      </c>
      <c r="T12" s="44">
        <f t="shared" si="5"/>
        <v>0</v>
      </c>
      <c r="U12" s="44">
        <f t="shared" si="5"/>
        <v>0</v>
      </c>
      <c r="V12" s="44">
        <f>L12-D12</f>
        <v>734.05</v>
      </c>
      <c r="X12" s="4"/>
    </row>
    <row r="13" spans="1:24" ht="22.2" customHeight="1" thickBot="1" x14ac:dyDescent="0.35">
      <c r="A13" s="68">
        <v>2183</v>
      </c>
      <c r="B13" s="72" t="s">
        <v>99</v>
      </c>
      <c r="C13" s="4"/>
      <c r="D13" s="25">
        <v>0</v>
      </c>
      <c r="E13" s="26">
        <v>874.15</v>
      </c>
      <c r="F13" s="26">
        <v>25044.76</v>
      </c>
      <c r="G13" s="26">
        <v>0</v>
      </c>
      <c r="H13" s="26">
        <v>0</v>
      </c>
      <c r="I13" s="26">
        <v>0</v>
      </c>
      <c r="J13" s="26">
        <v>0</v>
      </c>
      <c r="K13" s="130">
        <v>0</v>
      </c>
      <c r="L13" s="27">
        <v>0</v>
      </c>
      <c r="N13" s="37"/>
      <c r="O13" s="35">
        <f t="shared" si="5"/>
        <v>874.15</v>
      </c>
      <c r="P13" s="35">
        <f t="shared" si="5"/>
        <v>24170.609999999997</v>
      </c>
      <c r="Q13" s="35">
        <f t="shared" si="5"/>
        <v>-25044.76</v>
      </c>
      <c r="R13" s="35">
        <f t="shared" si="5"/>
        <v>0</v>
      </c>
      <c r="S13" s="35">
        <f t="shared" si="5"/>
        <v>0</v>
      </c>
      <c r="T13" s="35">
        <f t="shared" si="5"/>
        <v>0</v>
      </c>
      <c r="U13" s="35">
        <f t="shared" si="5"/>
        <v>0</v>
      </c>
      <c r="V13" s="36">
        <f>L13-D13</f>
        <v>0</v>
      </c>
      <c r="X13" s="30"/>
    </row>
    <row r="14" spans="1:24" ht="22.2" customHeight="1" x14ac:dyDescent="0.3">
      <c r="A14" s="164">
        <v>2184</v>
      </c>
      <c r="B14" s="165" t="s">
        <v>137</v>
      </c>
      <c r="C14" s="4"/>
      <c r="D14" s="166">
        <v>0</v>
      </c>
      <c r="E14" s="136">
        <v>9973.51</v>
      </c>
      <c r="F14" s="136">
        <v>0</v>
      </c>
      <c r="G14" s="136">
        <v>0</v>
      </c>
      <c r="H14" s="136">
        <v>0</v>
      </c>
      <c r="I14" s="136">
        <v>0</v>
      </c>
      <c r="J14" s="136">
        <v>0</v>
      </c>
      <c r="K14" s="138">
        <v>0</v>
      </c>
      <c r="L14" s="167">
        <v>0</v>
      </c>
      <c r="N14" s="168"/>
      <c r="O14" s="136"/>
      <c r="P14" s="136"/>
      <c r="Q14" s="136"/>
      <c r="R14" s="136"/>
      <c r="S14" s="136"/>
      <c r="T14" s="136"/>
      <c r="U14" s="136"/>
      <c r="V14" s="167"/>
      <c r="X14" s="169"/>
    </row>
    <row r="15" spans="1:24" ht="24" customHeight="1" thickBot="1" x14ac:dyDescent="0.35">
      <c r="A15" s="70">
        <v>2188</v>
      </c>
      <c r="B15" s="73" t="s">
        <v>66</v>
      </c>
      <c r="C15" s="4"/>
      <c r="D15" s="14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32">
        <v>0</v>
      </c>
      <c r="L15" s="16">
        <v>734.05</v>
      </c>
      <c r="N15" s="95"/>
      <c r="O15" s="88">
        <f t="shared" ref="O15" si="6">E15-D15</f>
        <v>0</v>
      </c>
      <c r="P15" s="88">
        <f t="shared" ref="P15" si="7">F15-E15</f>
        <v>0</v>
      </c>
      <c r="Q15" s="88">
        <f t="shared" ref="Q15" si="8">G15-F15</f>
        <v>0</v>
      </c>
      <c r="R15" s="88">
        <f t="shared" ref="R15" si="9">H15-G15</f>
        <v>0</v>
      </c>
      <c r="S15" s="88">
        <f t="shared" ref="S15" si="10">I15-H15</f>
        <v>0</v>
      </c>
      <c r="T15" s="88">
        <f t="shared" ref="T15" si="11">J15-I15</f>
        <v>0</v>
      </c>
      <c r="U15" s="88">
        <f t="shared" ref="U15" si="12">K15-J15</f>
        <v>0</v>
      </c>
      <c r="V15" s="89">
        <f>L15-D15</f>
        <v>734.05</v>
      </c>
      <c r="X15" s="85"/>
    </row>
    <row r="16" spans="1:24" ht="27.75" customHeight="1" x14ac:dyDescent="0.3">
      <c r="A16" s="66"/>
      <c r="B16" s="8" t="s">
        <v>131</v>
      </c>
      <c r="D16" s="84" t="s">
        <v>132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146"/>
      <c r="V16" s="6"/>
    </row>
    <row r="17" spans="1:24" ht="25.5" customHeight="1" thickBot="1" x14ac:dyDescent="0.35">
      <c r="A17" s="66"/>
      <c r="B17" s="8"/>
      <c r="C17" s="8"/>
      <c r="D17" s="44">
        <f t="shared" ref="D17:L17" si="13">SUM(D18:D18)</f>
        <v>0</v>
      </c>
      <c r="E17" s="44">
        <f t="shared" si="13"/>
        <v>0</v>
      </c>
      <c r="F17" s="44">
        <f t="shared" si="13"/>
        <v>0</v>
      </c>
      <c r="G17" s="44">
        <f t="shared" si="13"/>
        <v>0</v>
      </c>
      <c r="H17" s="44">
        <f t="shared" si="13"/>
        <v>0</v>
      </c>
      <c r="I17" s="44">
        <f t="shared" si="13"/>
        <v>0</v>
      </c>
      <c r="J17" s="47">
        <f t="shared" si="13"/>
        <v>0</v>
      </c>
      <c r="K17" s="47">
        <f t="shared" si="13"/>
        <v>0</v>
      </c>
      <c r="L17" s="44">
        <f t="shared" si="13"/>
        <v>0</v>
      </c>
      <c r="N17" s="6"/>
      <c r="O17" s="44">
        <f t="shared" ref="O17:U18" si="14">E17-D17</f>
        <v>0</v>
      </c>
      <c r="P17" s="44">
        <f t="shared" si="14"/>
        <v>0</v>
      </c>
      <c r="Q17" s="44">
        <f t="shared" si="14"/>
        <v>0</v>
      </c>
      <c r="R17" s="44">
        <f t="shared" si="14"/>
        <v>0</v>
      </c>
      <c r="S17" s="44">
        <f t="shared" si="14"/>
        <v>0</v>
      </c>
      <c r="T17" s="44">
        <f t="shared" si="14"/>
        <v>0</v>
      </c>
      <c r="U17" s="44">
        <f t="shared" si="14"/>
        <v>0</v>
      </c>
      <c r="V17" s="44">
        <f>L17-D17</f>
        <v>0</v>
      </c>
      <c r="X17" s="4"/>
    </row>
    <row r="18" spans="1:24" ht="24" customHeight="1" thickBot="1" x14ac:dyDescent="0.35">
      <c r="A18" s="75">
        <v>22</v>
      </c>
      <c r="B18" s="64" t="s">
        <v>132</v>
      </c>
      <c r="C18" s="4"/>
      <c r="D18" s="34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134">
        <v>0</v>
      </c>
      <c r="L18" s="36">
        <v>0</v>
      </c>
      <c r="N18" s="37"/>
      <c r="O18" s="35">
        <f t="shared" si="14"/>
        <v>0</v>
      </c>
      <c r="P18" s="35">
        <f t="shared" si="14"/>
        <v>0</v>
      </c>
      <c r="Q18" s="35">
        <f t="shared" si="14"/>
        <v>0</v>
      </c>
      <c r="R18" s="35">
        <f t="shared" si="14"/>
        <v>0</v>
      </c>
      <c r="S18" s="35">
        <f t="shared" si="14"/>
        <v>0</v>
      </c>
      <c r="T18" s="35">
        <f t="shared" si="14"/>
        <v>0</v>
      </c>
      <c r="U18" s="35">
        <f t="shared" si="14"/>
        <v>0</v>
      </c>
      <c r="V18" s="36">
        <f>L18-D18</f>
        <v>0</v>
      </c>
      <c r="X18" s="156"/>
    </row>
    <row r="19" spans="1:24" ht="33" customHeight="1" x14ac:dyDescent="0.3">
      <c r="A19" s="66"/>
      <c r="B19" s="8" t="s">
        <v>67</v>
      </c>
      <c r="D19" s="84" t="s">
        <v>68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4" ht="25.5" customHeight="1" thickBot="1" x14ac:dyDescent="0.35">
      <c r="A20" s="66"/>
      <c r="B20" s="8"/>
      <c r="C20" s="8"/>
      <c r="D20" s="44">
        <f>SUM(D21:D21)</f>
        <v>0</v>
      </c>
      <c r="E20" s="44">
        <f t="shared" ref="E20:L20" si="15">SUM(E21:E21)</f>
        <v>0</v>
      </c>
      <c r="F20" s="44">
        <f t="shared" si="15"/>
        <v>0</v>
      </c>
      <c r="G20" s="44">
        <f t="shared" si="15"/>
        <v>0</v>
      </c>
      <c r="H20" s="44">
        <f t="shared" si="15"/>
        <v>0</v>
      </c>
      <c r="I20" s="44">
        <f t="shared" si="15"/>
        <v>0</v>
      </c>
      <c r="J20" s="44">
        <f t="shared" si="15"/>
        <v>0</v>
      </c>
      <c r="K20" s="44">
        <f t="shared" si="15"/>
        <v>0</v>
      </c>
      <c r="L20" s="44">
        <f t="shared" si="15"/>
        <v>0</v>
      </c>
      <c r="N20" s="6"/>
      <c r="O20" s="44">
        <f t="shared" ref="O20:U21" si="16">E20-D20</f>
        <v>0</v>
      </c>
      <c r="P20" s="44">
        <f t="shared" si="16"/>
        <v>0</v>
      </c>
      <c r="Q20" s="44">
        <f t="shared" si="16"/>
        <v>0</v>
      </c>
      <c r="R20" s="44">
        <f t="shared" si="16"/>
        <v>0</v>
      </c>
      <c r="S20" s="44">
        <f t="shared" si="16"/>
        <v>0</v>
      </c>
      <c r="T20" s="44">
        <f t="shared" si="16"/>
        <v>0</v>
      </c>
      <c r="U20" s="44">
        <f t="shared" si="16"/>
        <v>0</v>
      </c>
      <c r="V20" s="44">
        <f>L20-D20</f>
        <v>0</v>
      </c>
      <c r="X20" s="4"/>
    </row>
    <row r="21" spans="1:24" ht="22.8" customHeight="1" thickBot="1" x14ac:dyDescent="0.35">
      <c r="A21" s="75">
        <v>23</v>
      </c>
      <c r="B21" s="64" t="s">
        <v>68</v>
      </c>
      <c r="C21" s="4"/>
      <c r="D21" s="34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134">
        <v>0</v>
      </c>
      <c r="L21" s="36">
        <v>0</v>
      </c>
      <c r="N21" s="37"/>
      <c r="O21" s="35">
        <f t="shared" si="16"/>
        <v>0</v>
      </c>
      <c r="P21" s="35">
        <f t="shared" si="16"/>
        <v>0</v>
      </c>
      <c r="Q21" s="35">
        <f t="shared" si="16"/>
        <v>0</v>
      </c>
      <c r="R21" s="35">
        <f t="shared" si="16"/>
        <v>0</v>
      </c>
      <c r="S21" s="35">
        <f t="shared" si="16"/>
        <v>0</v>
      </c>
      <c r="T21" s="35">
        <f t="shared" si="16"/>
        <v>0</v>
      </c>
      <c r="U21" s="35">
        <f t="shared" si="16"/>
        <v>0</v>
      </c>
      <c r="V21" s="36">
        <f>L21-D21</f>
        <v>0</v>
      </c>
      <c r="X21" s="38"/>
    </row>
    <row r="22" spans="1:24" ht="15" thickBot="1" x14ac:dyDescent="0.35"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4" ht="27.6" customHeight="1" thickBot="1" x14ac:dyDescent="0.35">
      <c r="A23" s="192" t="s">
        <v>133</v>
      </c>
      <c r="B23" s="193"/>
      <c r="C23" s="4"/>
      <c r="D23" s="39">
        <f t="shared" ref="D23:L23" si="17">D5+D9+D12+D17+D20</f>
        <v>0</v>
      </c>
      <c r="E23" s="40">
        <f t="shared" si="17"/>
        <v>10982.06</v>
      </c>
      <c r="F23" s="40">
        <f t="shared" si="17"/>
        <v>42721.89</v>
      </c>
      <c r="G23" s="40">
        <f t="shared" si="17"/>
        <v>2613.6</v>
      </c>
      <c r="H23" s="40">
        <f t="shared" si="17"/>
        <v>0</v>
      </c>
      <c r="I23" s="40">
        <f t="shared" si="17"/>
        <v>0</v>
      </c>
      <c r="J23" s="40">
        <f t="shared" si="17"/>
        <v>0</v>
      </c>
      <c r="K23" s="40">
        <f t="shared" si="17"/>
        <v>0</v>
      </c>
      <c r="L23" s="41">
        <f t="shared" si="17"/>
        <v>734.05</v>
      </c>
      <c r="M23" s="3"/>
      <c r="N23" s="42"/>
      <c r="O23" s="40"/>
      <c r="P23" s="40"/>
      <c r="Q23" s="40"/>
      <c r="R23" s="40"/>
      <c r="S23" s="40"/>
      <c r="T23" s="40"/>
      <c r="U23" s="40"/>
      <c r="V23" s="41"/>
      <c r="W23" s="3"/>
      <c r="X23" s="43"/>
    </row>
    <row r="24" spans="1:24" ht="28.2" customHeight="1" x14ac:dyDescent="0.3">
      <c r="A24" s="66"/>
      <c r="B24" s="48" t="s">
        <v>84</v>
      </c>
      <c r="D24" s="84" t="s">
        <v>73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4" ht="25.5" customHeight="1" thickBot="1" x14ac:dyDescent="0.35">
      <c r="A25" s="66"/>
      <c r="B25" s="8"/>
      <c r="C25" s="8"/>
      <c r="D25" s="44">
        <f t="shared" ref="D25:L25" si="18">SUM(D26:D26)</f>
        <v>1138</v>
      </c>
      <c r="E25" s="44">
        <f t="shared" si="18"/>
        <v>1184.0899999999999</v>
      </c>
      <c r="F25" s="44">
        <f t="shared" si="18"/>
        <v>1232.04</v>
      </c>
      <c r="G25" s="44">
        <f t="shared" si="18"/>
        <v>1281.94</v>
      </c>
      <c r="H25" s="44">
        <f t="shared" si="18"/>
        <v>1333.86</v>
      </c>
      <c r="I25" s="44">
        <f t="shared" si="18"/>
        <v>1387.92</v>
      </c>
      <c r="J25" s="44">
        <f t="shared" si="18"/>
        <v>0</v>
      </c>
      <c r="K25" s="44">
        <f t="shared" si="18"/>
        <v>0</v>
      </c>
      <c r="L25" s="44">
        <f t="shared" si="18"/>
        <v>0</v>
      </c>
      <c r="N25" s="6"/>
      <c r="O25" s="44">
        <f t="shared" ref="O25:U26" si="19">E25-D25</f>
        <v>46.089999999999918</v>
      </c>
      <c r="P25" s="44">
        <f t="shared" si="19"/>
        <v>47.950000000000045</v>
      </c>
      <c r="Q25" s="44">
        <f t="shared" si="19"/>
        <v>49.900000000000091</v>
      </c>
      <c r="R25" s="44">
        <f t="shared" si="19"/>
        <v>51.919999999999845</v>
      </c>
      <c r="S25" s="44">
        <f t="shared" si="19"/>
        <v>54.060000000000173</v>
      </c>
      <c r="T25" s="44">
        <f t="shared" si="19"/>
        <v>-1387.92</v>
      </c>
      <c r="U25" s="44">
        <f t="shared" si="19"/>
        <v>0</v>
      </c>
      <c r="V25" s="44">
        <f>L25-D25</f>
        <v>-1138</v>
      </c>
      <c r="X25" s="4"/>
    </row>
    <row r="26" spans="1:24" ht="25.8" customHeight="1" thickBot="1" x14ac:dyDescent="0.35">
      <c r="A26" s="75">
        <v>1641</v>
      </c>
      <c r="B26" s="64" t="s">
        <v>134</v>
      </c>
      <c r="C26" s="4"/>
      <c r="D26" s="34">
        <v>1138</v>
      </c>
      <c r="E26" s="35">
        <v>1184.0899999999999</v>
      </c>
      <c r="F26" s="35">
        <v>1232.04</v>
      </c>
      <c r="G26" s="35">
        <v>1281.94</v>
      </c>
      <c r="H26" s="35">
        <v>1333.86</v>
      </c>
      <c r="I26" s="35">
        <v>1387.92</v>
      </c>
      <c r="J26" s="35">
        <v>0</v>
      </c>
      <c r="K26" s="134">
        <v>0</v>
      </c>
      <c r="L26" s="36">
        <v>0</v>
      </c>
      <c r="N26" s="37"/>
      <c r="O26" s="35">
        <f t="shared" si="19"/>
        <v>46.089999999999918</v>
      </c>
      <c r="P26" s="35">
        <f t="shared" si="19"/>
        <v>47.950000000000045</v>
      </c>
      <c r="Q26" s="35">
        <f t="shared" si="19"/>
        <v>49.900000000000091</v>
      </c>
      <c r="R26" s="35">
        <f t="shared" si="19"/>
        <v>51.919999999999845</v>
      </c>
      <c r="S26" s="35">
        <f t="shared" si="19"/>
        <v>54.060000000000173</v>
      </c>
      <c r="T26" s="35">
        <f t="shared" si="19"/>
        <v>-1387.92</v>
      </c>
      <c r="U26" s="35">
        <f t="shared" si="19"/>
        <v>0</v>
      </c>
      <c r="V26" s="36">
        <f>L26-D26</f>
        <v>-1138</v>
      </c>
      <c r="X26" s="38"/>
    </row>
    <row r="27" spans="1:24" ht="15" thickBot="1" x14ac:dyDescent="0.35"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4" ht="36.75" customHeight="1" thickBot="1" x14ac:dyDescent="0.35">
      <c r="A28" s="198" t="s">
        <v>69</v>
      </c>
      <c r="B28" s="199"/>
      <c r="C28" s="4"/>
      <c r="D28" s="34">
        <v>-4602.71</v>
      </c>
      <c r="E28" s="35">
        <v>-5546.56</v>
      </c>
      <c r="F28" s="35">
        <v>-17712.71</v>
      </c>
      <c r="G28" s="35">
        <v>-59887.19</v>
      </c>
      <c r="H28" s="35">
        <v>-41461.629999999997</v>
      </c>
      <c r="I28" s="35">
        <v>-22408.76</v>
      </c>
      <c r="J28" s="35">
        <v>-23367.95</v>
      </c>
      <c r="K28" s="134">
        <v>-23147.95</v>
      </c>
      <c r="L28" s="36">
        <v>-23147.95</v>
      </c>
      <c r="N28" s="37"/>
      <c r="O28" s="35">
        <f t="shared" ref="O28:U28" si="20">E28-D28</f>
        <v>-943.85000000000036</v>
      </c>
      <c r="P28" s="35">
        <f>F28-E28</f>
        <v>-12166.149999999998</v>
      </c>
      <c r="Q28" s="35">
        <f t="shared" si="20"/>
        <v>-42174.48</v>
      </c>
      <c r="R28" s="35">
        <f t="shared" si="20"/>
        <v>18425.560000000005</v>
      </c>
      <c r="S28" s="35">
        <f t="shared" si="20"/>
        <v>19052.87</v>
      </c>
      <c r="T28" s="35">
        <f t="shared" si="20"/>
        <v>-959.19000000000233</v>
      </c>
      <c r="U28" s="35">
        <f t="shared" si="20"/>
        <v>220</v>
      </c>
      <c r="V28" s="36">
        <f>L28-D28</f>
        <v>-18545.240000000002</v>
      </c>
      <c r="X28" s="38"/>
    </row>
    <row r="29" spans="1:24" ht="15" thickBot="1" x14ac:dyDescent="0.35"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4" ht="28.2" thickBot="1" x14ac:dyDescent="0.35">
      <c r="A30" s="192" t="s">
        <v>31</v>
      </c>
      <c r="B30" s="193"/>
      <c r="C30" s="4"/>
      <c r="D30" s="39">
        <f>D23+D25</f>
        <v>1138</v>
      </c>
      <c r="E30" s="40">
        <f>E23+E25</f>
        <v>12166.15</v>
      </c>
      <c r="F30" s="40">
        <f t="shared" ref="F30:L30" si="21">F23+F25</f>
        <v>43953.93</v>
      </c>
      <c r="G30" s="40">
        <f t="shared" si="21"/>
        <v>3895.54</v>
      </c>
      <c r="H30" s="40">
        <f t="shared" si="21"/>
        <v>1333.86</v>
      </c>
      <c r="I30" s="40">
        <f t="shared" si="21"/>
        <v>1387.92</v>
      </c>
      <c r="J30" s="40">
        <f t="shared" si="21"/>
        <v>0</v>
      </c>
      <c r="K30" s="40">
        <f t="shared" si="21"/>
        <v>0</v>
      </c>
      <c r="L30" s="41">
        <f t="shared" si="21"/>
        <v>734.05</v>
      </c>
      <c r="M30" s="3"/>
      <c r="N30" s="42"/>
      <c r="O30" s="40">
        <f t="shared" ref="O30:U30" si="22">E30-D30</f>
        <v>11028.15</v>
      </c>
      <c r="P30" s="40">
        <f t="shared" si="22"/>
        <v>31787.78</v>
      </c>
      <c r="Q30" s="40">
        <f t="shared" si="22"/>
        <v>-40058.39</v>
      </c>
      <c r="R30" s="40">
        <f t="shared" si="22"/>
        <v>-2561.6800000000003</v>
      </c>
      <c r="S30" s="40">
        <f t="shared" si="22"/>
        <v>54.060000000000173</v>
      </c>
      <c r="T30" s="40">
        <f t="shared" si="22"/>
        <v>-1387.92</v>
      </c>
      <c r="U30" s="40">
        <f t="shared" si="22"/>
        <v>0</v>
      </c>
      <c r="V30" s="41">
        <f>L30-D30</f>
        <v>-403.95000000000005</v>
      </c>
      <c r="W30" s="3"/>
      <c r="X30" s="43" t="s">
        <v>32</v>
      </c>
    </row>
    <row r="31" spans="1:24" ht="33.75" customHeight="1" x14ac:dyDescent="0.3">
      <c r="B31" s="48" t="s">
        <v>70</v>
      </c>
      <c r="D31" s="84" t="s">
        <v>34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4" ht="25.5" customHeight="1" thickBot="1" x14ac:dyDescent="0.35">
      <c r="B32" s="8"/>
      <c r="C32" s="8"/>
      <c r="D32" s="44">
        <f t="shared" ref="D32:L32" si="23">SUM(D33:D33)</f>
        <v>0</v>
      </c>
      <c r="E32" s="44">
        <f t="shared" si="23"/>
        <v>0</v>
      </c>
      <c r="F32" s="44">
        <f t="shared" si="23"/>
        <v>0</v>
      </c>
      <c r="G32" s="44">
        <f t="shared" si="23"/>
        <v>0</v>
      </c>
      <c r="H32" s="44">
        <f t="shared" si="23"/>
        <v>0</v>
      </c>
      <c r="I32" s="44">
        <f t="shared" si="23"/>
        <v>0</v>
      </c>
      <c r="J32" s="44">
        <f t="shared" si="23"/>
        <v>0</v>
      </c>
      <c r="K32" s="44">
        <f t="shared" si="23"/>
        <v>0</v>
      </c>
      <c r="L32" s="44">
        <f t="shared" si="23"/>
        <v>0</v>
      </c>
      <c r="N32" s="6"/>
      <c r="O32" s="44">
        <f t="shared" ref="O32:U33" si="24">E32-D32</f>
        <v>0</v>
      </c>
      <c r="P32" s="44">
        <f t="shared" si="24"/>
        <v>0</v>
      </c>
      <c r="Q32" s="44">
        <f t="shared" si="24"/>
        <v>0</v>
      </c>
      <c r="R32" s="44">
        <f t="shared" si="24"/>
        <v>0</v>
      </c>
      <c r="S32" s="44">
        <f t="shared" si="24"/>
        <v>0</v>
      </c>
      <c r="T32" s="44">
        <f t="shared" si="24"/>
        <v>0</v>
      </c>
      <c r="U32" s="44">
        <f t="shared" si="24"/>
        <v>0</v>
      </c>
      <c r="V32" s="44">
        <f>L32-D32</f>
        <v>0</v>
      </c>
      <c r="X32" s="4"/>
    </row>
    <row r="33" spans="1:24" ht="30.6" customHeight="1" thickBot="1" x14ac:dyDescent="0.35">
      <c r="A33" s="75">
        <v>40</v>
      </c>
      <c r="B33" s="64" t="s">
        <v>34</v>
      </c>
      <c r="C33" s="4"/>
      <c r="D33" s="34">
        <v>0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134">
        <v>0</v>
      </c>
      <c r="L33" s="36">
        <v>0</v>
      </c>
      <c r="N33" s="37"/>
      <c r="O33" s="35">
        <f t="shared" si="24"/>
        <v>0</v>
      </c>
      <c r="P33" s="35">
        <f t="shared" si="24"/>
        <v>0</v>
      </c>
      <c r="Q33" s="35">
        <f t="shared" si="24"/>
        <v>0</v>
      </c>
      <c r="R33" s="35">
        <f t="shared" si="24"/>
        <v>0</v>
      </c>
      <c r="S33" s="35">
        <f t="shared" si="24"/>
        <v>0</v>
      </c>
      <c r="T33" s="35">
        <f t="shared" si="24"/>
        <v>0</v>
      </c>
      <c r="U33" s="35">
        <f t="shared" si="24"/>
        <v>0</v>
      </c>
      <c r="V33" s="36">
        <f>L33-D33</f>
        <v>0</v>
      </c>
      <c r="X33" s="38"/>
    </row>
    <row r="34" spans="1:24" ht="33.75" customHeight="1" x14ac:dyDescent="0.3">
      <c r="B34" s="48" t="s">
        <v>71</v>
      </c>
      <c r="D34" s="84" t="s">
        <v>72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4" ht="25.5" customHeight="1" thickBot="1" x14ac:dyDescent="0.35">
      <c r="B35" s="8"/>
      <c r="C35" s="8"/>
      <c r="D35" s="44">
        <f t="shared" ref="D35:L35" si="25">SUM(D36:D36)</f>
        <v>0</v>
      </c>
      <c r="E35" s="44">
        <f t="shared" si="25"/>
        <v>0</v>
      </c>
      <c r="F35" s="44">
        <f t="shared" si="25"/>
        <v>0</v>
      </c>
      <c r="G35" s="44">
        <f t="shared" si="25"/>
        <v>0</v>
      </c>
      <c r="H35" s="44">
        <f t="shared" si="25"/>
        <v>38.4</v>
      </c>
      <c r="I35" s="44">
        <f t="shared" si="25"/>
        <v>0</v>
      </c>
      <c r="J35" s="44">
        <f t="shared" si="25"/>
        <v>0</v>
      </c>
      <c r="K35" s="44">
        <f t="shared" si="25"/>
        <v>0</v>
      </c>
      <c r="L35" s="44">
        <f t="shared" si="25"/>
        <v>0</v>
      </c>
      <c r="N35" s="6"/>
      <c r="O35" s="44">
        <f t="shared" ref="O35" si="26">E35-D35</f>
        <v>0</v>
      </c>
      <c r="P35" s="44">
        <f t="shared" ref="P35" si="27">F35-E35</f>
        <v>0</v>
      </c>
      <c r="Q35" s="44">
        <f t="shared" ref="Q35" si="28">G35-F35</f>
        <v>0</v>
      </c>
      <c r="R35" s="44">
        <f t="shared" ref="R35" si="29">H35-G35</f>
        <v>38.4</v>
      </c>
      <c r="S35" s="44">
        <f t="shared" ref="S35" si="30">I35-H35</f>
        <v>-38.4</v>
      </c>
      <c r="T35" s="44">
        <f>J35-I35</f>
        <v>0</v>
      </c>
      <c r="U35" s="44">
        <f>K35-J35</f>
        <v>0</v>
      </c>
      <c r="V35" s="44">
        <f>L35-D35</f>
        <v>0</v>
      </c>
      <c r="X35" s="4"/>
    </row>
    <row r="36" spans="1:24" ht="30" customHeight="1" thickBot="1" x14ac:dyDescent="0.35">
      <c r="A36" s="75">
        <v>41</v>
      </c>
      <c r="B36" s="64" t="s">
        <v>74</v>
      </c>
      <c r="C36" s="4"/>
      <c r="D36" s="34">
        <v>0</v>
      </c>
      <c r="E36" s="35">
        <v>0</v>
      </c>
      <c r="F36" s="35">
        <v>0</v>
      </c>
      <c r="G36" s="35">
        <v>0</v>
      </c>
      <c r="H36" s="35">
        <v>38.4</v>
      </c>
      <c r="I36" s="35">
        <v>0</v>
      </c>
      <c r="J36" s="35">
        <v>0</v>
      </c>
      <c r="K36" s="134">
        <v>0</v>
      </c>
      <c r="L36" s="36">
        <v>0</v>
      </c>
      <c r="N36" s="37"/>
      <c r="O36" s="35">
        <v>0</v>
      </c>
      <c r="P36" s="35">
        <v>0</v>
      </c>
      <c r="Q36" s="35">
        <v>0</v>
      </c>
      <c r="R36" s="35">
        <v>0</v>
      </c>
      <c r="S36" s="35">
        <v>0</v>
      </c>
      <c r="T36" s="35">
        <v>0</v>
      </c>
      <c r="U36" s="35">
        <v>0</v>
      </c>
      <c r="V36" s="36">
        <v>0</v>
      </c>
      <c r="X36" s="38"/>
    </row>
    <row r="37" spans="1:24" ht="15" thickBot="1" x14ac:dyDescent="0.35"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4" ht="42" thickBot="1" x14ac:dyDescent="0.35">
      <c r="A38" s="192" t="s">
        <v>36</v>
      </c>
      <c r="B38" s="193"/>
      <c r="C38" s="4"/>
      <c r="D38" s="39">
        <f t="shared" ref="D38:L38" si="31">D32+D35</f>
        <v>0</v>
      </c>
      <c r="E38" s="40">
        <f t="shared" si="31"/>
        <v>0</v>
      </c>
      <c r="F38" s="40">
        <f t="shared" si="31"/>
        <v>0</v>
      </c>
      <c r="G38" s="40">
        <f t="shared" si="31"/>
        <v>0</v>
      </c>
      <c r="H38" s="40">
        <f t="shared" si="31"/>
        <v>38.4</v>
      </c>
      <c r="I38" s="40">
        <f t="shared" si="31"/>
        <v>0</v>
      </c>
      <c r="J38" s="40">
        <f t="shared" si="31"/>
        <v>0</v>
      </c>
      <c r="K38" s="40">
        <f t="shared" si="31"/>
        <v>0</v>
      </c>
      <c r="L38" s="41">
        <f t="shared" si="31"/>
        <v>0</v>
      </c>
      <c r="M38" s="3"/>
      <c r="N38" s="42"/>
      <c r="O38" s="40">
        <f t="shared" ref="O38:U38" si="32">E38-D38</f>
        <v>0</v>
      </c>
      <c r="P38" s="40">
        <f t="shared" si="32"/>
        <v>0</v>
      </c>
      <c r="Q38" s="40">
        <f t="shared" si="32"/>
        <v>0</v>
      </c>
      <c r="R38" s="40">
        <f t="shared" si="32"/>
        <v>38.4</v>
      </c>
      <c r="S38" s="40">
        <f t="shared" si="32"/>
        <v>-38.4</v>
      </c>
      <c r="T38" s="40">
        <f t="shared" si="32"/>
        <v>0</v>
      </c>
      <c r="U38" s="40">
        <f t="shared" si="32"/>
        <v>0</v>
      </c>
      <c r="V38" s="41">
        <f>L38-D38</f>
        <v>0</v>
      </c>
      <c r="W38" s="3"/>
      <c r="X38" s="43" t="s">
        <v>37</v>
      </c>
    </row>
    <row r="39" spans="1:24" ht="15" thickBot="1" x14ac:dyDescent="0.35"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4" ht="32.4" customHeight="1" thickBot="1" x14ac:dyDescent="0.35">
      <c r="A40" s="196" t="s">
        <v>76</v>
      </c>
      <c r="B40" s="197"/>
      <c r="C40" s="4"/>
      <c r="D40" s="51">
        <f t="shared" ref="D40:L40" si="33">D30+D38</f>
        <v>1138</v>
      </c>
      <c r="E40" s="52">
        <f t="shared" si="33"/>
        <v>12166.15</v>
      </c>
      <c r="F40" s="52">
        <f t="shared" si="33"/>
        <v>43953.93</v>
      </c>
      <c r="G40" s="52">
        <f t="shared" si="33"/>
        <v>3895.54</v>
      </c>
      <c r="H40" s="52">
        <f t="shared" si="33"/>
        <v>1372.26</v>
      </c>
      <c r="I40" s="52">
        <f t="shared" si="33"/>
        <v>1387.92</v>
      </c>
      <c r="J40" s="52">
        <f t="shared" si="33"/>
        <v>0</v>
      </c>
      <c r="K40" s="52">
        <f t="shared" si="33"/>
        <v>0</v>
      </c>
      <c r="L40" s="52">
        <f t="shared" si="33"/>
        <v>734.05</v>
      </c>
      <c r="M40" s="53"/>
      <c r="N40" s="54"/>
      <c r="O40" s="55">
        <f t="shared" ref="O40:U40" si="34">E40-D40</f>
        <v>11028.15</v>
      </c>
      <c r="P40" s="55">
        <f t="shared" si="34"/>
        <v>31787.78</v>
      </c>
      <c r="Q40" s="55">
        <f t="shared" si="34"/>
        <v>-40058.39</v>
      </c>
      <c r="R40" s="55">
        <f t="shared" si="34"/>
        <v>-2523.2799999999997</v>
      </c>
      <c r="S40" s="55">
        <f t="shared" si="34"/>
        <v>15.660000000000082</v>
      </c>
      <c r="T40" s="55">
        <f t="shared" si="34"/>
        <v>-1387.92</v>
      </c>
      <c r="U40" s="55">
        <f t="shared" si="34"/>
        <v>0</v>
      </c>
      <c r="V40" s="52">
        <f>L40-D40</f>
        <v>-403.95000000000005</v>
      </c>
      <c r="W40" s="3"/>
      <c r="X40" s="43"/>
    </row>
    <row r="41" spans="1:24" x14ac:dyDescent="0.3"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4" x14ac:dyDescent="0.3"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4" x14ac:dyDescent="0.3"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4" x14ac:dyDescent="0.3">
      <c r="D44" s="6"/>
      <c r="E44" s="6"/>
      <c r="F44" s="127"/>
      <c r="G44" s="6"/>
      <c r="H44" s="6"/>
      <c r="I44" s="127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4" x14ac:dyDescent="0.3"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4" x14ac:dyDescent="0.3"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4" x14ac:dyDescent="0.3"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4" x14ac:dyDescent="0.3"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4:22" x14ac:dyDescent="0.3"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</sheetData>
  <mergeCells count="5">
    <mergeCell ref="A28:B28"/>
    <mergeCell ref="A30:B30"/>
    <mergeCell ref="A38:B38"/>
    <mergeCell ref="A40:B40"/>
    <mergeCell ref="A23:B23"/>
  </mergeCells>
  <pageMargins left="0.25" right="0.25" top="0.75" bottom="0.75" header="0.3" footer="0.3"/>
  <pageSetup paperSize="8" scale="6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9900"/>
    <pageSetUpPr fitToPage="1"/>
  </sheetPr>
  <dimension ref="A1:AQ57"/>
  <sheetViews>
    <sheetView zoomScaleNormal="100" workbookViewId="0">
      <selection activeCell="R29" sqref="R28:R29"/>
    </sheetView>
  </sheetViews>
  <sheetFormatPr baseColWidth="10" defaultRowHeight="14.4" x14ac:dyDescent="0.3"/>
  <cols>
    <col min="1" max="1" width="8.44140625" customWidth="1"/>
    <col min="2" max="2" width="36.5546875" style="2" customWidth="1"/>
    <col min="3" max="3" width="1.109375" style="2" customWidth="1"/>
    <col min="4" max="4" width="11.44140625" style="2"/>
    <col min="5" max="5" width="12.33203125" style="2" bestFit="1" customWidth="1"/>
    <col min="6" max="9" width="11.44140625" style="2"/>
    <col min="10" max="11" width="13.44140625" style="2" customWidth="1"/>
    <col min="12" max="12" width="12.88671875" style="2" customWidth="1"/>
    <col min="13" max="13" width="1.109375" style="2" customWidth="1"/>
    <col min="14" max="19" width="11.44140625" style="2"/>
    <col min="20" max="20" width="13.44140625" style="2" customWidth="1"/>
    <col min="21" max="21" width="12.88671875" style="2" customWidth="1"/>
    <col min="22" max="22" width="12.44140625" style="2" customWidth="1"/>
    <col min="23" max="23" width="1" style="2" customWidth="1"/>
    <col min="24" max="24" width="44.109375" style="2" customWidth="1"/>
    <col min="25" max="28" width="11.44140625" style="2"/>
    <col min="29" max="43" width="11.44140625" style="1"/>
  </cols>
  <sheetData>
    <row r="1" spans="1:43" ht="23.25" customHeight="1" x14ac:dyDescent="0.3">
      <c r="A1" s="9" t="s">
        <v>150</v>
      </c>
      <c r="C1" s="9"/>
    </row>
    <row r="2" spans="1:43" ht="18.75" customHeight="1" thickBot="1" x14ac:dyDescent="0.35">
      <c r="B2" s="8"/>
      <c r="C2" s="8"/>
      <c r="D2" s="3"/>
      <c r="N2" s="3" t="s">
        <v>83</v>
      </c>
    </row>
    <row r="3" spans="1:43" ht="16.2" thickBot="1" x14ac:dyDescent="0.35">
      <c r="D3" s="17" t="s">
        <v>0</v>
      </c>
      <c r="E3" s="18" t="s">
        <v>1</v>
      </c>
      <c r="F3" s="18" t="s">
        <v>2</v>
      </c>
      <c r="G3" s="18" t="s">
        <v>3</v>
      </c>
      <c r="H3" s="18" t="s">
        <v>4</v>
      </c>
      <c r="I3" s="18" t="s">
        <v>5</v>
      </c>
      <c r="J3" s="18" t="s">
        <v>6</v>
      </c>
      <c r="K3" s="129" t="s">
        <v>101</v>
      </c>
      <c r="L3" s="19" t="s">
        <v>102</v>
      </c>
      <c r="N3" s="17" t="s">
        <v>0</v>
      </c>
      <c r="O3" s="18" t="s">
        <v>1</v>
      </c>
      <c r="P3" s="18" t="s">
        <v>2</v>
      </c>
      <c r="Q3" s="18" t="s">
        <v>3</v>
      </c>
      <c r="R3" s="18" t="s">
        <v>4</v>
      </c>
      <c r="S3" s="18" t="s">
        <v>5</v>
      </c>
      <c r="T3" s="18" t="s">
        <v>6</v>
      </c>
      <c r="U3" s="18" t="s">
        <v>101</v>
      </c>
      <c r="V3" s="19" t="s">
        <v>9</v>
      </c>
      <c r="X3" s="22" t="s">
        <v>12</v>
      </c>
    </row>
    <row r="4" spans="1:43" ht="27.75" customHeight="1" x14ac:dyDescent="0.3">
      <c r="B4" s="8" t="s">
        <v>81</v>
      </c>
      <c r="C4" s="8"/>
      <c r="D4" s="3" t="s">
        <v>82</v>
      </c>
      <c r="N4" s="3"/>
    </row>
    <row r="5" spans="1:43" s="2" customFormat="1" ht="18.75" customHeight="1" thickBot="1" x14ac:dyDescent="0.35">
      <c r="A5"/>
      <c r="B5" s="8"/>
      <c r="C5" s="8"/>
      <c r="D5" s="44">
        <f t="shared" ref="D5:L5" si="0">SUM(D6:D6)</f>
        <v>0</v>
      </c>
      <c r="E5" s="44">
        <f t="shared" si="0"/>
        <v>0</v>
      </c>
      <c r="F5" s="44">
        <f t="shared" si="0"/>
        <v>0</v>
      </c>
      <c r="G5" s="44">
        <f t="shared" si="0"/>
        <v>15313</v>
      </c>
      <c r="H5" s="44">
        <f t="shared" si="0"/>
        <v>0</v>
      </c>
      <c r="I5" s="44">
        <f t="shared" si="0"/>
        <v>0</v>
      </c>
      <c r="J5" s="44">
        <f t="shared" si="0"/>
        <v>0</v>
      </c>
      <c r="K5" s="44">
        <f t="shared" si="0"/>
        <v>0</v>
      </c>
      <c r="L5" s="44">
        <f t="shared" si="0"/>
        <v>0</v>
      </c>
      <c r="N5" s="3"/>
      <c r="O5" s="44">
        <f>E5-D5</f>
        <v>0</v>
      </c>
      <c r="P5" s="45">
        <f t="shared" ref="O5:U7" si="1">F5-E5</f>
        <v>0</v>
      </c>
      <c r="Q5" s="45">
        <f t="shared" si="1"/>
        <v>15313</v>
      </c>
      <c r="R5" s="45">
        <f t="shared" si="1"/>
        <v>-15313</v>
      </c>
      <c r="S5" s="45">
        <f t="shared" si="1"/>
        <v>0</v>
      </c>
      <c r="T5" s="45">
        <f t="shared" si="1"/>
        <v>0</v>
      </c>
      <c r="U5" s="44">
        <f t="shared" si="1"/>
        <v>0</v>
      </c>
      <c r="V5" s="44">
        <f>L5-D5</f>
        <v>0</v>
      </c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2" customFormat="1" ht="23.4" customHeight="1" x14ac:dyDescent="0.25">
      <c r="A6" s="173">
        <v>1321</v>
      </c>
      <c r="B6" s="174" t="s">
        <v>142</v>
      </c>
      <c r="C6" s="4"/>
      <c r="D6" s="175">
        <v>0</v>
      </c>
      <c r="E6" s="137">
        <v>0</v>
      </c>
      <c r="F6" s="137">
        <v>0</v>
      </c>
      <c r="G6" s="137">
        <v>15313</v>
      </c>
      <c r="H6" s="137">
        <v>0</v>
      </c>
      <c r="I6" s="137">
        <v>0</v>
      </c>
      <c r="J6" s="137">
        <v>0</v>
      </c>
      <c r="K6" s="153">
        <v>0</v>
      </c>
      <c r="L6" s="176">
        <v>0</v>
      </c>
      <c r="N6" s="177"/>
      <c r="O6" s="137">
        <f t="shared" si="1"/>
        <v>0</v>
      </c>
      <c r="P6" s="137">
        <f t="shared" si="1"/>
        <v>0</v>
      </c>
      <c r="Q6" s="137">
        <f t="shared" si="1"/>
        <v>15313</v>
      </c>
      <c r="R6" s="137">
        <f t="shared" si="1"/>
        <v>-15313</v>
      </c>
      <c r="S6" s="137">
        <f t="shared" si="1"/>
        <v>0</v>
      </c>
      <c r="T6" s="137">
        <f t="shared" si="1"/>
        <v>0</v>
      </c>
      <c r="U6" s="137">
        <f t="shared" si="1"/>
        <v>0</v>
      </c>
      <c r="V6" s="176">
        <f>L6-D6</f>
        <v>0</v>
      </c>
      <c r="X6" s="178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43" s="2" customFormat="1" ht="23.4" customHeight="1" thickBot="1" x14ac:dyDescent="0.3">
      <c r="A7" s="70">
        <v>1324</v>
      </c>
      <c r="B7" s="73" t="s">
        <v>98</v>
      </c>
      <c r="C7" s="4"/>
      <c r="D7" s="14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32">
        <v>0</v>
      </c>
      <c r="L7" s="16">
        <v>0</v>
      </c>
      <c r="N7" s="21"/>
      <c r="O7" s="15">
        <f t="shared" si="1"/>
        <v>0</v>
      </c>
      <c r="P7" s="15">
        <f>F7-E7</f>
        <v>0</v>
      </c>
      <c r="Q7" s="15">
        <f t="shared" ref="Q7" si="2">G7-F7</f>
        <v>0</v>
      </c>
      <c r="R7" s="15">
        <f t="shared" ref="R7" si="3">H7-G7</f>
        <v>0</v>
      </c>
      <c r="S7" s="15">
        <f t="shared" ref="S7" si="4">I7-H7</f>
        <v>0</v>
      </c>
      <c r="T7" s="15">
        <f t="shared" ref="T7" si="5">J7-I7</f>
        <v>0</v>
      </c>
      <c r="U7" s="15">
        <f t="shared" ref="U7" si="6">K7-J7</f>
        <v>0</v>
      </c>
      <c r="V7" s="16">
        <f>L7-D7</f>
        <v>0</v>
      </c>
      <c r="X7" s="24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3" s="2" customFormat="1" ht="27.75" customHeight="1" x14ac:dyDescent="0.3">
      <c r="A8"/>
      <c r="B8" s="8" t="s">
        <v>84</v>
      </c>
      <c r="C8" s="8"/>
      <c r="D8" s="3" t="s">
        <v>73</v>
      </c>
      <c r="N8" s="3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</row>
    <row r="9" spans="1:43" s="2" customFormat="1" ht="25.5" customHeight="1" thickBot="1" x14ac:dyDescent="0.3">
      <c r="A9" s="66"/>
      <c r="B9" s="8"/>
      <c r="D9" s="44">
        <f t="shared" ref="D9:L9" si="7">SUM(D10:D10)</f>
        <v>0</v>
      </c>
      <c r="E9" s="44">
        <f t="shared" si="7"/>
        <v>0</v>
      </c>
      <c r="F9" s="44">
        <f t="shared" si="7"/>
        <v>0</v>
      </c>
      <c r="G9" s="44">
        <f t="shared" si="7"/>
        <v>0</v>
      </c>
      <c r="H9" s="44">
        <f t="shared" si="7"/>
        <v>0</v>
      </c>
      <c r="I9" s="44">
        <f t="shared" si="7"/>
        <v>0</v>
      </c>
      <c r="J9" s="44">
        <f t="shared" si="7"/>
        <v>0</v>
      </c>
      <c r="K9" s="44">
        <f t="shared" si="7"/>
        <v>0</v>
      </c>
      <c r="L9" s="44">
        <f t="shared" si="7"/>
        <v>0</v>
      </c>
      <c r="N9" s="6"/>
      <c r="O9" s="44">
        <f t="shared" ref="O9:U10" si="8">E9-D9</f>
        <v>0</v>
      </c>
      <c r="P9" s="44">
        <f t="shared" si="8"/>
        <v>0</v>
      </c>
      <c r="Q9" s="44">
        <f t="shared" si="8"/>
        <v>0</v>
      </c>
      <c r="R9" s="44">
        <f t="shared" si="8"/>
        <v>0</v>
      </c>
      <c r="S9" s="44">
        <f t="shared" si="8"/>
        <v>0</v>
      </c>
      <c r="T9" s="44">
        <f t="shared" si="8"/>
        <v>0</v>
      </c>
      <c r="U9" s="44">
        <f t="shared" si="8"/>
        <v>0</v>
      </c>
      <c r="V9" s="44">
        <f>L9-D9</f>
        <v>0</v>
      </c>
      <c r="X9" s="4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</row>
    <row r="10" spans="1:43" s="2" customFormat="1" ht="25.8" customHeight="1" thickBot="1" x14ac:dyDescent="0.3">
      <c r="A10" s="170">
        <v>16</v>
      </c>
      <c r="B10" s="171" t="s">
        <v>73</v>
      </c>
      <c r="D10" s="34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134">
        <v>0</v>
      </c>
      <c r="L10" s="36">
        <v>0</v>
      </c>
      <c r="N10" s="37"/>
      <c r="O10" s="35">
        <f t="shared" si="8"/>
        <v>0</v>
      </c>
      <c r="P10" s="35">
        <f t="shared" si="8"/>
        <v>0</v>
      </c>
      <c r="Q10" s="35">
        <f t="shared" si="8"/>
        <v>0</v>
      </c>
      <c r="R10" s="35">
        <f t="shared" si="8"/>
        <v>0</v>
      </c>
      <c r="S10" s="35">
        <f t="shared" si="8"/>
        <v>0</v>
      </c>
      <c r="T10" s="35">
        <f t="shared" si="8"/>
        <v>0</v>
      </c>
      <c r="U10" s="35">
        <f t="shared" si="8"/>
        <v>0</v>
      </c>
      <c r="V10" s="36">
        <f>L10-D10</f>
        <v>0</v>
      </c>
      <c r="X10" s="179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</row>
    <row r="11" spans="1:43" s="2" customFormat="1" ht="27.75" customHeight="1" x14ac:dyDescent="0.3">
      <c r="A11"/>
      <c r="B11" s="8" t="s">
        <v>61</v>
      </c>
      <c r="C11" s="8"/>
      <c r="D11" s="3" t="s">
        <v>128</v>
      </c>
      <c r="N11" s="3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</row>
    <row r="12" spans="1:43" s="2" customFormat="1" ht="25.5" customHeight="1" thickBot="1" x14ac:dyDescent="0.3">
      <c r="A12" s="66"/>
      <c r="B12" s="8"/>
      <c r="D12" s="44">
        <f t="shared" ref="D12:L12" si="9">SUM(D13:D13)</f>
        <v>0</v>
      </c>
      <c r="E12" s="44">
        <f t="shared" si="9"/>
        <v>0</v>
      </c>
      <c r="F12" s="44">
        <f t="shared" si="9"/>
        <v>0</v>
      </c>
      <c r="G12" s="44">
        <f t="shared" si="9"/>
        <v>0</v>
      </c>
      <c r="H12" s="44">
        <f t="shared" si="9"/>
        <v>0</v>
      </c>
      <c r="I12" s="44">
        <f t="shared" si="9"/>
        <v>0</v>
      </c>
      <c r="J12" s="44">
        <f t="shared" si="9"/>
        <v>0</v>
      </c>
      <c r="K12" s="44">
        <f t="shared" si="9"/>
        <v>0</v>
      </c>
      <c r="L12" s="44">
        <f t="shared" si="9"/>
        <v>0</v>
      </c>
      <c r="N12" s="6"/>
      <c r="O12" s="44">
        <f t="shared" ref="O12:U13" si="10">E12-D12</f>
        <v>0</v>
      </c>
      <c r="P12" s="44">
        <f t="shared" si="10"/>
        <v>0</v>
      </c>
      <c r="Q12" s="44">
        <f t="shared" si="10"/>
        <v>0</v>
      </c>
      <c r="R12" s="44">
        <f t="shared" si="10"/>
        <v>0</v>
      </c>
      <c r="S12" s="44">
        <f t="shared" si="10"/>
        <v>0</v>
      </c>
      <c r="T12" s="44">
        <f t="shared" si="10"/>
        <v>0</v>
      </c>
      <c r="U12" s="44">
        <f t="shared" si="10"/>
        <v>0</v>
      </c>
      <c r="V12" s="44">
        <f>L12-D12</f>
        <v>0</v>
      </c>
      <c r="X12" s="4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</row>
    <row r="13" spans="1:43" s="2" customFormat="1" ht="27.6" customHeight="1" thickBot="1" x14ac:dyDescent="0.3">
      <c r="A13" s="170">
        <v>20</v>
      </c>
      <c r="B13" s="172" t="s">
        <v>128</v>
      </c>
      <c r="D13" s="34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134">
        <v>0</v>
      </c>
      <c r="L13" s="191">
        <v>0</v>
      </c>
      <c r="N13" s="37"/>
      <c r="O13" s="35">
        <f t="shared" si="10"/>
        <v>0</v>
      </c>
      <c r="P13" s="35">
        <f t="shared" si="10"/>
        <v>0</v>
      </c>
      <c r="Q13" s="35">
        <f t="shared" si="10"/>
        <v>0</v>
      </c>
      <c r="R13" s="35">
        <f t="shared" si="10"/>
        <v>0</v>
      </c>
      <c r="S13" s="35">
        <f t="shared" si="10"/>
        <v>0</v>
      </c>
      <c r="T13" s="35">
        <f t="shared" si="10"/>
        <v>0</v>
      </c>
      <c r="U13" s="35">
        <f t="shared" si="10"/>
        <v>0</v>
      </c>
      <c r="V13" s="36">
        <f>L13-D13</f>
        <v>0</v>
      </c>
      <c r="X13" s="180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</row>
    <row r="14" spans="1:43" s="2" customFormat="1" ht="27.75" customHeight="1" x14ac:dyDescent="0.3">
      <c r="A14"/>
      <c r="B14" s="8">
        <v>204</v>
      </c>
      <c r="C14" s="8"/>
      <c r="D14" s="3" t="s">
        <v>63</v>
      </c>
      <c r="N14" s="3"/>
      <c r="U14" s="152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</row>
    <row r="15" spans="1:43" s="2" customFormat="1" ht="25.5" customHeight="1" thickBot="1" x14ac:dyDescent="0.3">
      <c r="A15" s="66"/>
      <c r="B15" s="8"/>
      <c r="D15" s="44">
        <f t="shared" ref="D15:L15" si="11">SUM(D16:D16)</f>
        <v>0</v>
      </c>
      <c r="E15" s="44">
        <f t="shared" si="11"/>
        <v>0</v>
      </c>
      <c r="F15" s="44">
        <f t="shared" si="11"/>
        <v>0</v>
      </c>
      <c r="G15" s="44">
        <f t="shared" si="11"/>
        <v>0</v>
      </c>
      <c r="H15" s="44">
        <f t="shared" si="11"/>
        <v>0</v>
      </c>
      <c r="I15" s="44">
        <f t="shared" si="11"/>
        <v>0</v>
      </c>
      <c r="J15" s="46">
        <f t="shared" si="11"/>
        <v>0</v>
      </c>
      <c r="K15" s="46">
        <f t="shared" si="11"/>
        <v>0</v>
      </c>
      <c r="L15" s="44">
        <f t="shared" si="11"/>
        <v>0</v>
      </c>
      <c r="N15" s="6"/>
      <c r="O15" s="44">
        <f t="shared" ref="O15:U16" si="12">E15-D15</f>
        <v>0</v>
      </c>
      <c r="P15" s="44">
        <f t="shared" si="12"/>
        <v>0</v>
      </c>
      <c r="Q15" s="44">
        <f t="shared" si="12"/>
        <v>0</v>
      </c>
      <c r="R15" s="44">
        <f t="shared" si="12"/>
        <v>0</v>
      </c>
      <c r="S15" s="44">
        <f t="shared" si="12"/>
        <v>0</v>
      </c>
      <c r="T15" s="44">
        <f t="shared" si="12"/>
        <v>0</v>
      </c>
      <c r="U15" s="44">
        <f t="shared" si="12"/>
        <v>0</v>
      </c>
      <c r="V15" s="44">
        <f>L15-D15</f>
        <v>0</v>
      </c>
      <c r="X15" s="4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</row>
    <row r="16" spans="1:43" s="2" customFormat="1" ht="27" customHeight="1" thickBot="1" x14ac:dyDescent="0.3">
      <c r="A16" s="170">
        <v>204</v>
      </c>
      <c r="B16" s="172" t="s">
        <v>63</v>
      </c>
      <c r="C16" s="4"/>
      <c r="D16" s="34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134">
        <v>0</v>
      </c>
      <c r="L16" s="36">
        <v>0</v>
      </c>
      <c r="N16" s="37"/>
      <c r="O16" s="35">
        <f t="shared" si="12"/>
        <v>0</v>
      </c>
      <c r="P16" s="35">
        <f t="shared" si="12"/>
        <v>0</v>
      </c>
      <c r="Q16" s="35">
        <f t="shared" si="12"/>
        <v>0</v>
      </c>
      <c r="R16" s="35">
        <f t="shared" si="12"/>
        <v>0</v>
      </c>
      <c r="S16" s="35">
        <f t="shared" si="12"/>
        <v>0</v>
      </c>
      <c r="T16" s="35">
        <f t="shared" si="12"/>
        <v>0</v>
      </c>
      <c r="U16" s="35">
        <f t="shared" si="12"/>
        <v>0</v>
      </c>
      <c r="V16" s="36">
        <f>L16-D16</f>
        <v>0</v>
      </c>
      <c r="X16" s="6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</row>
    <row r="17" spans="1:43" s="2" customFormat="1" ht="27.75" customHeight="1" x14ac:dyDescent="0.3">
      <c r="A17"/>
      <c r="B17" s="8" t="s">
        <v>138</v>
      </c>
      <c r="C17" s="8"/>
      <c r="D17" s="3" t="s">
        <v>65</v>
      </c>
      <c r="N17" s="3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</row>
    <row r="18" spans="1:43" s="2" customFormat="1" ht="33" customHeight="1" thickBot="1" x14ac:dyDescent="0.3">
      <c r="A18" s="66"/>
      <c r="B18" s="8"/>
      <c r="D18" s="44">
        <f t="shared" ref="D18:L18" si="13">SUM(D19:D19)</f>
        <v>0</v>
      </c>
      <c r="E18" s="44">
        <f t="shared" si="13"/>
        <v>0</v>
      </c>
      <c r="F18" s="44">
        <f t="shared" si="13"/>
        <v>0</v>
      </c>
      <c r="G18" s="44">
        <f t="shared" si="13"/>
        <v>0</v>
      </c>
      <c r="H18" s="44">
        <f t="shared" si="13"/>
        <v>0</v>
      </c>
      <c r="I18" s="44">
        <f t="shared" si="13"/>
        <v>0</v>
      </c>
      <c r="J18" s="46">
        <f t="shared" si="13"/>
        <v>0</v>
      </c>
      <c r="K18" s="46">
        <f t="shared" si="13"/>
        <v>0</v>
      </c>
      <c r="L18" s="44">
        <f t="shared" si="13"/>
        <v>0</v>
      </c>
      <c r="N18" s="6"/>
      <c r="O18" s="44">
        <f t="shared" ref="O18:O19" si="14">E18-D18</f>
        <v>0</v>
      </c>
      <c r="P18" s="44">
        <f t="shared" ref="P18:P19" si="15">F18-E18</f>
        <v>0</v>
      </c>
      <c r="Q18" s="44">
        <f t="shared" ref="Q18:Q19" si="16">G18-F18</f>
        <v>0</v>
      </c>
      <c r="R18" s="44">
        <f t="shared" ref="R18:R19" si="17">H18-G18</f>
        <v>0</v>
      </c>
      <c r="S18" s="44">
        <f t="shared" ref="S18:S19" si="18">I18-H18</f>
        <v>0</v>
      </c>
      <c r="T18" s="44">
        <f t="shared" ref="T18:T19" si="19">J18-I18</f>
        <v>0</v>
      </c>
      <c r="U18" s="44">
        <f>K18-J18</f>
        <v>0</v>
      </c>
      <c r="V18" s="44">
        <f>L18-D18</f>
        <v>0</v>
      </c>
      <c r="X18" s="4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</row>
    <row r="19" spans="1:43" s="2" customFormat="1" ht="27.6" customHeight="1" thickBot="1" x14ac:dyDescent="0.3">
      <c r="A19" s="75">
        <v>21</v>
      </c>
      <c r="B19" s="64" t="s">
        <v>65</v>
      </c>
      <c r="C19" s="4"/>
      <c r="D19" s="34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134">
        <v>0</v>
      </c>
      <c r="L19" s="36">
        <v>0</v>
      </c>
      <c r="N19" s="37"/>
      <c r="O19" s="35">
        <f t="shared" si="14"/>
        <v>0</v>
      </c>
      <c r="P19" s="35">
        <f t="shared" si="15"/>
        <v>0</v>
      </c>
      <c r="Q19" s="35">
        <f t="shared" si="16"/>
        <v>0</v>
      </c>
      <c r="R19" s="35">
        <f t="shared" si="17"/>
        <v>0</v>
      </c>
      <c r="S19" s="35">
        <f t="shared" si="18"/>
        <v>0</v>
      </c>
      <c r="T19" s="35">
        <f t="shared" si="19"/>
        <v>0</v>
      </c>
      <c r="U19" s="35">
        <f>K19-J19</f>
        <v>0</v>
      </c>
      <c r="V19" s="36">
        <f>L19-D19</f>
        <v>0</v>
      </c>
      <c r="X19" s="6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</row>
    <row r="20" spans="1:43" s="2" customFormat="1" ht="27.75" customHeight="1" x14ac:dyDescent="0.3">
      <c r="A20"/>
      <c r="B20" s="8" t="s">
        <v>131</v>
      </c>
      <c r="C20" s="8"/>
      <c r="D20" s="3" t="s">
        <v>132</v>
      </c>
      <c r="N20" s="3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</row>
    <row r="21" spans="1:43" s="2" customFormat="1" ht="25.5" customHeight="1" thickBot="1" x14ac:dyDescent="0.3">
      <c r="A21" s="66"/>
      <c r="B21" s="8"/>
      <c r="D21" s="44">
        <f>D22</f>
        <v>0</v>
      </c>
      <c r="E21" s="44">
        <f t="shared" ref="E21:L21" si="20">E22</f>
        <v>0</v>
      </c>
      <c r="F21" s="44">
        <f t="shared" si="20"/>
        <v>0</v>
      </c>
      <c r="G21" s="44">
        <f t="shared" si="20"/>
        <v>0</v>
      </c>
      <c r="H21" s="44">
        <f t="shared" si="20"/>
        <v>0</v>
      </c>
      <c r="I21" s="44">
        <f t="shared" si="20"/>
        <v>0</v>
      </c>
      <c r="J21" s="46">
        <f t="shared" si="20"/>
        <v>0</v>
      </c>
      <c r="K21" s="46">
        <f t="shared" si="20"/>
        <v>0</v>
      </c>
      <c r="L21" s="44">
        <f t="shared" si="20"/>
        <v>0</v>
      </c>
      <c r="N21" s="6"/>
      <c r="O21" s="44">
        <f t="shared" ref="O21:V21" si="21">O22</f>
        <v>0</v>
      </c>
      <c r="P21" s="44">
        <f t="shared" si="21"/>
        <v>0</v>
      </c>
      <c r="Q21" s="44">
        <f t="shared" si="21"/>
        <v>0</v>
      </c>
      <c r="R21" s="44">
        <f t="shared" si="21"/>
        <v>0</v>
      </c>
      <c r="S21" s="44">
        <f t="shared" si="21"/>
        <v>0</v>
      </c>
      <c r="T21" s="44">
        <f t="shared" si="21"/>
        <v>0</v>
      </c>
      <c r="U21" s="44">
        <f t="shared" si="21"/>
        <v>0</v>
      </c>
      <c r="V21" s="44">
        <f t="shared" si="21"/>
        <v>0</v>
      </c>
      <c r="X21" s="4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</row>
    <row r="22" spans="1:43" s="2" customFormat="1" ht="27.6" customHeight="1" thickBot="1" x14ac:dyDescent="0.3">
      <c r="A22" s="75">
        <v>22</v>
      </c>
      <c r="B22" s="64" t="s">
        <v>132</v>
      </c>
      <c r="C22" s="4"/>
      <c r="D22" s="34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134">
        <v>0</v>
      </c>
      <c r="L22" s="36">
        <v>0</v>
      </c>
      <c r="N22" s="37"/>
      <c r="O22" s="35">
        <f t="shared" ref="O22" si="22">E22-D22</f>
        <v>0</v>
      </c>
      <c r="P22" s="35">
        <f t="shared" ref="P22" si="23">F22-E22</f>
        <v>0</v>
      </c>
      <c r="Q22" s="35">
        <f t="shared" ref="Q22" si="24">G22-F22</f>
        <v>0</v>
      </c>
      <c r="R22" s="35">
        <f t="shared" ref="R22" si="25">H22-G22</f>
        <v>0</v>
      </c>
      <c r="S22" s="35">
        <f t="shared" ref="S22" si="26">I22-H22</f>
        <v>0</v>
      </c>
      <c r="T22" s="35">
        <f>J22-I22</f>
        <v>0</v>
      </c>
      <c r="U22" s="35">
        <f>K22-J22</f>
        <v>0</v>
      </c>
      <c r="V22" s="36">
        <f t="shared" ref="V22" si="27">L22-D22</f>
        <v>0</v>
      </c>
      <c r="X22" s="6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</row>
    <row r="23" spans="1:43" s="2" customFormat="1" ht="27.75" customHeight="1" x14ac:dyDescent="0.3">
      <c r="A23"/>
      <c r="B23" s="8" t="s">
        <v>67</v>
      </c>
      <c r="C23" s="8"/>
      <c r="D23" s="3" t="s">
        <v>68</v>
      </c>
      <c r="N23" s="3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</row>
    <row r="24" spans="1:43" s="2" customFormat="1" ht="25.5" customHeight="1" thickBot="1" x14ac:dyDescent="0.3">
      <c r="A24" s="66"/>
      <c r="B24" s="8"/>
      <c r="D24" s="44">
        <f t="shared" ref="D24:L24" si="28">D25</f>
        <v>0</v>
      </c>
      <c r="E24" s="44">
        <f t="shared" si="28"/>
        <v>0</v>
      </c>
      <c r="F24" s="44">
        <f t="shared" si="28"/>
        <v>0</v>
      </c>
      <c r="G24" s="44">
        <f t="shared" si="28"/>
        <v>0</v>
      </c>
      <c r="H24" s="44">
        <f t="shared" si="28"/>
        <v>0</v>
      </c>
      <c r="I24" s="44">
        <f t="shared" si="28"/>
        <v>0</v>
      </c>
      <c r="J24" s="46">
        <f t="shared" si="28"/>
        <v>0</v>
      </c>
      <c r="K24" s="46">
        <f t="shared" si="28"/>
        <v>0</v>
      </c>
      <c r="L24" s="44">
        <f t="shared" si="28"/>
        <v>0</v>
      </c>
      <c r="N24" s="6"/>
      <c r="O24" s="44">
        <f t="shared" ref="O24:V24" si="29">O25</f>
        <v>0</v>
      </c>
      <c r="P24" s="44">
        <f t="shared" si="29"/>
        <v>0</v>
      </c>
      <c r="Q24" s="44">
        <f t="shared" si="29"/>
        <v>0</v>
      </c>
      <c r="R24" s="44">
        <f t="shared" si="29"/>
        <v>0</v>
      </c>
      <c r="S24" s="44">
        <f t="shared" si="29"/>
        <v>0</v>
      </c>
      <c r="T24" s="44">
        <f t="shared" si="29"/>
        <v>0</v>
      </c>
      <c r="U24" s="44">
        <f t="shared" si="29"/>
        <v>0</v>
      </c>
      <c r="V24" s="44">
        <f t="shared" si="29"/>
        <v>0</v>
      </c>
      <c r="X24" s="4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</row>
    <row r="25" spans="1:43" s="2" customFormat="1" ht="28.8" customHeight="1" thickBot="1" x14ac:dyDescent="0.3">
      <c r="A25" s="75">
        <v>23</v>
      </c>
      <c r="B25" s="64" t="s">
        <v>68</v>
      </c>
      <c r="C25" s="4"/>
      <c r="D25" s="34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134">
        <v>0</v>
      </c>
      <c r="L25" s="36">
        <v>0</v>
      </c>
      <c r="N25" s="37"/>
      <c r="O25" s="35">
        <f t="shared" ref="O25" si="30">E25-D25</f>
        <v>0</v>
      </c>
      <c r="P25" s="35">
        <f t="shared" ref="P25" si="31">F25-E25</f>
        <v>0</v>
      </c>
      <c r="Q25" s="35">
        <f t="shared" ref="Q25" si="32">G25-F25</f>
        <v>0</v>
      </c>
      <c r="R25" s="35">
        <f t="shared" ref="R25" si="33">H25-G25</f>
        <v>0</v>
      </c>
      <c r="S25" s="35">
        <f t="shared" ref="S25" si="34">I25-H25</f>
        <v>0</v>
      </c>
      <c r="T25" s="35">
        <f>J25-I25</f>
        <v>0</v>
      </c>
      <c r="U25" s="35">
        <f>K25-J25</f>
        <v>0</v>
      </c>
      <c r="V25" s="36">
        <f t="shared" ref="V25" si="35">L25-D25</f>
        <v>0</v>
      </c>
      <c r="X25" s="6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</row>
    <row r="26" spans="1:43" s="2" customFormat="1" ht="15" thickBot="1" x14ac:dyDescent="0.35">
      <c r="A2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</row>
    <row r="27" spans="1:43" s="2" customFormat="1" ht="27" customHeight="1" thickBot="1" x14ac:dyDescent="0.3">
      <c r="A27" s="192" t="s">
        <v>139</v>
      </c>
      <c r="B27" s="193"/>
      <c r="C27" s="4"/>
      <c r="D27" s="39">
        <f>D5+D9+D12+D15+D18+D21+D24</f>
        <v>0</v>
      </c>
      <c r="E27" s="40">
        <f t="shared" ref="E27:L27" si="36">E5+E9+E12+E15+E18+E21+E24</f>
        <v>0</v>
      </c>
      <c r="F27" s="40">
        <f t="shared" si="36"/>
        <v>0</v>
      </c>
      <c r="G27" s="40">
        <f t="shared" si="36"/>
        <v>15313</v>
      </c>
      <c r="H27" s="40">
        <f t="shared" si="36"/>
        <v>0</v>
      </c>
      <c r="I27" s="40">
        <f t="shared" si="36"/>
        <v>0</v>
      </c>
      <c r="J27" s="40">
        <f t="shared" si="36"/>
        <v>0</v>
      </c>
      <c r="K27" s="40">
        <f t="shared" si="36"/>
        <v>0</v>
      </c>
      <c r="L27" s="41">
        <f t="shared" si="36"/>
        <v>0</v>
      </c>
      <c r="M27" s="3"/>
      <c r="N27" s="42"/>
      <c r="O27" s="40">
        <f t="shared" ref="O27:V27" si="37">O5+O9+O12+O15+O18+O21+O24</f>
        <v>0</v>
      </c>
      <c r="P27" s="40">
        <f t="shared" si="37"/>
        <v>0</v>
      </c>
      <c r="Q27" s="40">
        <f t="shared" si="37"/>
        <v>15313</v>
      </c>
      <c r="R27" s="40">
        <f t="shared" si="37"/>
        <v>-15313</v>
      </c>
      <c r="S27" s="40">
        <f t="shared" si="37"/>
        <v>0</v>
      </c>
      <c r="T27" s="40">
        <f t="shared" si="37"/>
        <v>0</v>
      </c>
      <c r="U27" s="40">
        <f t="shared" si="37"/>
        <v>0</v>
      </c>
      <c r="V27" s="41">
        <f t="shared" si="37"/>
        <v>0</v>
      </c>
      <c r="W27" s="3"/>
      <c r="X27" s="43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</row>
    <row r="28" spans="1:43" s="2" customFormat="1" ht="27.75" customHeight="1" x14ac:dyDescent="0.3">
      <c r="A28"/>
      <c r="B28" s="8" t="s">
        <v>140</v>
      </c>
      <c r="C28" s="8"/>
      <c r="D28" s="3" t="s">
        <v>80</v>
      </c>
      <c r="N28" s="3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</row>
    <row r="29" spans="1:43" s="2" customFormat="1" ht="25.5" customHeight="1" thickBot="1" x14ac:dyDescent="0.3">
      <c r="A29" s="66"/>
      <c r="B29" s="8"/>
      <c r="D29" s="44">
        <f>D30</f>
        <v>194.15</v>
      </c>
      <c r="E29" s="44">
        <f t="shared" ref="E29" si="38">E30</f>
        <v>0</v>
      </c>
      <c r="F29" s="44">
        <f t="shared" ref="F29" si="39">F30</f>
        <v>1779.45</v>
      </c>
      <c r="G29" s="44">
        <f t="shared" ref="G29" si="40">G30</f>
        <v>7008.1</v>
      </c>
      <c r="H29" s="44">
        <f t="shared" ref="H29" si="41">H30</f>
        <v>0</v>
      </c>
      <c r="I29" s="44">
        <f t="shared" ref="I29" si="42">I30</f>
        <v>428.73</v>
      </c>
      <c r="J29" s="46">
        <f t="shared" ref="J29" si="43">J30</f>
        <v>0</v>
      </c>
      <c r="K29" s="46">
        <f t="shared" ref="K29" si="44">K30</f>
        <v>0</v>
      </c>
      <c r="L29" s="44">
        <f t="shared" ref="L29" si="45">L30</f>
        <v>0</v>
      </c>
      <c r="N29" s="6"/>
      <c r="O29" s="44">
        <f t="shared" ref="O29:V29" si="46">O30</f>
        <v>-194.15</v>
      </c>
      <c r="P29" s="44">
        <f t="shared" si="46"/>
        <v>1779.45</v>
      </c>
      <c r="Q29" s="44">
        <f t="shared" si="46"/>
        <v>5228.6500000000005</v>
      </c>
      <c r="R29" s="44">
        <f t="shared" si="46"/>
        <v>-7008.1</v>
      </c>
      <c r="S29" s="44">
        <f t="shared" si="46"/>
        <v>428.73</v>
      </c>
      <c r="T29" s="44">
        <f t="shared" si="46"/>
        <v>-428.73</v>
      </c>
      <c r="U29" s="44">
        <f t="shared" si="46"/>
        <v>0</v>
      </c>
      <c r="V29" s="44">
        <f t="shared" si="46"/>
        <v>-194.15</v>
      </c>
      <c r="X29" s="4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</row>
    <row r="30" spans="1:43" s="2" customFormat="1" ht="28.8" customHeight="1" thickBot="1" x14ac:dyDescent="0.3">
      <c r="A30" s="75">
        <v>10222</v>
      </c>
      <c r="B30" s="64" t="s">
        <v>141</v>
      </c>
      <c r="C30" s="4"/>
      <c r="D30" s="34">
        <v>194.15</v>
      </c>
      <c r="E30" s="35">
        <v>0</v>
      </c>
      <c r="F30" s="35">
        <v>1779.45</v>
      </c>
      <c r="G30" s="35">
        <v>7008.1</v>
      </c>
      <c r="H30" s="35">
        <v>0</v>
      </c>
      <c r="I30" s="35">
        <v>428.73</v>
      </c>
      <c r="J30" s="35">
        <v>0</v>
      </c>
      <c r="K30" s="134">
        <v>0</v>
      </c>
      <c r="L30" s="36">
        <v>0</v>
      </c>
      <c r="N30" s="37"/>
      <c r="O30" s="35">
        <f t="shared" ref="O30" si="47">E30-D30</f>
        <v>-194.15</v>
      </c>
      <c r="P30" s="35">
        <f t="shared" ref="P30" si="48">F30-E30</f>
        <v>1779.45</v>
      </c>
      <c r="Q30" s="35">
        <f t="shared" ref="Q30" si="49">G30-F30</f>
        <v>5228.6500000000005</v>
      </c>
      <c r="R30" s="35">
        <f t="shared" ref="R30" si="50">H30-G30</f>
        <v>-7008.1</v>
      </c>
      <c r="S30" s="35">
        <f t="shared" ref="S30" si="51">I30-H30</f>
        <v>428.73</v>
      </c>
      <c r="T30" s="35">
        <f>J30-I30</f>
        <v>-428.73</v>
      </c>
      <c r="U30" s="35">
        <f>K30-J30</f>
        <v>0</v>
      </c>
      <c r="V30" s="36">
        <f t="shared" ref="V30" si="52">L30-D30</f>
        <v>-194.15</v>
      </c>
      <c r="X30" s="6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</row>
    <row r="31" spans="1:43" s="2" customFormat="1" ht="13.8" customHeight="1" thickBot="1" x14ac:dyDescent="0.35">
      <c r="A31"/>
      <c r="B31" s="48"/>
      <c r="D31" s="84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</row>
    <row r="32" spans="1:43" s="2" customFormat="1" ht="36.75" customHeight="1" thickBot="1" x14ac:dyDescent="0.3">
      <c r="A32" s="198" t="s">
        <v>69</v>
      </c>
      <c r="B32" s="199"/>
      <c r="C32" s="4"/>
      <c r="D32" s="34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134">
        <v>-23147.95</v>
      </c>
      <c r="L32" s="36">
        <v>0</v>
      </c>
      <c r="N32" s="37"/>
      <c r="O32" s="35">
        <f t="shared" ref="O32:U32" si="53">E32-D32</f>
        <v>0</v>
      </c>
      <c r="P32" s="35">
        <f t="shared" si="53"/>
        <v>0</v>
      </c>
      <c r="Q32" s="35">
        <f t="shared" si="53"/>
        <v>0</v>
      </c>
      <c r="R32" s="35">
        <f t="shared" si="53"/>
        <v>0</v>
      </c>
      <c r="S32" s="35">
        <f t="shared" si="53"/>
        <v>0</v>
      </c>
      <c r="T32" s="35">
        <f t="shared" si="53"/>
        <v>0</v>
      </c>
      <c r="U32" s="35">
        <f t="shared" si="53"/>
        <v>-23147.95</v>
      </c>
      <c r="V32" s="36">
        <f>L32-D32</f>
        <v>0</v>
      </c>
      <c r="X32" s="38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</row>
    <row r="33" spans="1:43" s="2" customFormat="1" ht="15" thickBot="1" x14ac:dyDescent="0.35">
      <c r="A33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</row>
    <row r="34" spans="1:43" s="2" customFormat="1" ht="42" thickBot="1" x14ac:dyDescent="0.3">
      <c r="A34" s="192" t="s">
        <v>31</v>
      </c>
      <c r="B34" s="193"/>
      <c r="C34" s="4"/>
      <c r="D34" s="39">
        <f>D27+D29</f>
        <v>194.15</v>
      </c>
      <c r="E34" s="40">
        <f t="shared" ref="E34:L34" si="54">E27+E29</f>
        <v>0</v>
      </c>
      <c r="F34" s="40">
        <f t="shared" si="54"/>
        <v>1779.45</v>
      </c>
      <c r="G34" s="40">
        <f t="shared" si="54"/>
        <v>22321.1</v>
      </c>
      <c r="H34" s="40">
        <f t="shared" si="54"/>
        <v>0</v>
      </c>
      <c r="I34" s="40">
        <f t="shared" si="54"/>
        <v>428.73</v>
      </c>
      <c r="J34" s="40">
        <f t="shared" si="54"/>
        <v>0</v>
      </c>
      <c r="K34" s="40">
        <f t="shared" si="54"/>
        <v>0</v>
      </c>
      <c r="L34" s="41">
        <f t="shared" si="54"/>
        <v>0</v>
      </c>
      <c r="M34" s="3"/>
      <c r="N34" s="42"/>
      <c r="O34" s="40">
        <f t="shared" ref="O34:U34" si="55">E34-D34</f>
        <v>-194.15</v>
      </c>
      <c r="P34" s="40">
        <f t="shared" si="55"/>
        <v>1779.45</v>
      </c>
      <c r="Q34" s="40">
        <f t="shared" si="55"/>
        <v>20541.649999999998</v>
      </c>
      <c r="R34" s="40">
        <f t="shared" si="55"/>
        <v>-22321.1</v>
      </c>
      <c r="S34" s="40">
        <f t="shared" si="55"/>
        <v>428.73</v>
      </c>
      <c r="T34" s="40">
        <f t="shared" si="55"/>
        <v>-428.73</v>
      </c>
      <c r="U34" s="40">
        <f t="shared" si="55"/>
        <v>0</v>
      </c>
      <c r="V34" s="41">
        <f>L34-D34</f>
        <v>-194.15</v>
      </c>
      <c r="W34" s="3"/>
      <c r="X34" s="43" t="s">
        <v>32</v>
      </c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  <row r="35" spans="1:43" s="2" customFormat="1" ht="33.75" customHeight="1" x14ac:dyDescent="0.3">
      <c r="A35"/>
      <c r="B35" s="48" t="s">
        <v>70</v>
      </c>
      <c r="D35" s="84" t="s">
        <v>34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</row>
    <row r="36" spans="1:43" s="2" customFormat="1" ht="25.5" customHeight="1" thickBot="1" x14ac:dyDescent="0.35">
      <c r="A36"/>
      <c r="B36" s="8"/>
      <c r="C36" s="8"/>
      <c r="D36" s="44">
        <f t="shared" ref="D36:L36" si="56">SUM(D37:D37)</f>
        <v>0</v>
      </c>
      <c r="E36" s="44">
        <f t="shared" si="56"/>
        <v>0</v>
      </c>
      <c r="F36" s="44">
        <f t="shared" si="56"/>
        <v>0</v>
      </c>
      <c r="G36" s="44">
        <f t="shared" si="56"/>
        <v>0</v>
      </c>
      <c r="H36" s="44">
        <f t="shared" si="56"/>
        <v>20386.73</v>
      </c>
      <c r="I36" s="44">
        <f t="shared" si="56"/>
        <v>0</v>
      </c>
      <c r="J36" s="44">
        <f t="shared" si="56"/>
        <v>220</v>
      </c>
      <c r="K36" s="44">
        <f t="shared" si="56"/>
        <v>0</v>
      </c>
      <c r="L36" s="44">
        <f t="shared" si="56"/>
        <v>0</v>
      </c>
      <c r="N36" s="6"/>
      <c r="O36" s="44">
        <f t="shared" ref="O36:U37" si="57">E36-D36</f>
        <v>0</v>
      </c>
      <c r="P36" s="44">
        <f t="shared" si="57"/>
        <v>0</v>
      </c>
      <c r="Q36" s="44">
        <f t="shared" si="57"/>
        <v>0</v>
      </c>
      <c r="R36" s="44">
        <f t="shared" si="57"/>
        <v>20386.73</v>
      </c>
      <c r="S36" s="44">
        <f t="shared" si="57"/>
        <v>-20386.73</v>
      </c>
      <c r="T36" s="44">
        <f t="shared" si="57"/>
        <v>220</v>
      </c>
      <c r="U36" s="44">
        <f t="shared" si="57"/>
        <v>-220</v>
      </c>
      <c r="V36" s="44">
        <f>L36-D36</f>
        <v>0</v>
      </c>
      <c r="X36" s="4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</row>
    <row r="37" spans="1:43" s="2" customFormat="1" ht="33.6" customHeight="1" thickBot="1" x14ac:dyDescent="0.3">
      <c r="A37" s="75">
        <v>40</v>
      </c>
      <c r="B37" s="64" t="s">
        <v>34</v>
      </c>
      <c r="C37" s="4"/>
      <c r="D37" s="34">
        <v>0</v>
      </c>
      <c r="E37" s="35">
        <v>0</v>
      </c>
      <c r="F37" s="35">
        <v>0</v>
      </c>
      <c r="G37" s="35">
        <v>0</v>
      </c>
      <c r="H37" s="35">
        <v>20386.73</v>
      </c>
      <c r="I37" s="35">
        <v>0</v>
      </c>
      <c r="J37" s="35">
        <v>220</v>
      </c>
      <c r="K37" s="134">
        <v>0</v>
      </c>
      <c r="L37" s="36">
        <v>0</v>
      </c>
      <c r="N37" s="37"/>
      <c r="O37" s="35">
        <f t="shared" si="57"/>
        <v>0</v>
      </c>
      <c r="P37" s="35">
        <f t="shared" si="57"/>
        <v>0</v>
      </c>
      <c r="Q37" s="35">
        <f t="shared" si="57"/>
        <v>0</v>
      </c>
      <c r="R37" s="35">
        <f t="shared" si="57"/>
        <v>20386.73</v>
      </c>
      <c r="S37" s="35">
        <f t="shared" si="57"/>
        <v>-20386.73</v>
      </c>
      <c r="T37" s="35">
        <f t="shared" si="57"/>
        <v>220</v>
      </c>
      <c r="U37" s="35">
        <f t="shared" si="57"/>
        <v>-220</v>
      </c>
      <c r="V37" s="36">
        <f>L37-D37</f>
        <v>0</v>
      </c>
      <c r="X37" s="38" t="s">
        <v>143</v>
      </c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</row>
    <row r="38" spans="1:43" s="2" customFormat="1" ht="33.75" customHeight="1" x14ac:dyDescent="0.3">
      <c r="A38"/>
      <c r="B38" s="48" t="s">
        <v>71</v>
      </c>
      <c r="D38" s="84" t="s">
        <v>72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</row>
    <row r="39" spans="1:43" s="2" customFormat="1" ht="25.5" customHeight="1" thickBot="1" x14ac:dyDescent="0.35">
      <c r="A39"/>
      <c r="B39" s="8"/>
      <c r="C39" s="8"/>
      <c r="D39" s="44">
        <f t="shared" ref="D39:L39" si="58">SUM(D40:D40)</f>
        <v>0</v>
      </c>
      <c r="E39" s="44">
        <f t="shared" si="58"/>
        <v>0</v>
      </c>
      <c r="F39" s="44">
        <f t="shared" si="58"/>
        <v>0</v>
      </c>
      <c r="G39" s="44">
        <f t="shared" si="58"/>
        <v>0</v>
      </c>
      <c r="H39" s="44">
        <f t="shared" si="58"/>
        <v>38.4</v>
      </c>
      <c r="I39" s="44">
        <f t="shared" si="58"/>
        <v>0</v>
      </c>
      <c r="J39" s="44">
        <f t="shared" si="58"/>
        <v>0</v>
      </c>
      <c r="K39" s="44">
        <f t="shared" si="58"/>
        <v>0</v>
      </c>
      <c r="L39" s="44">
        <f t="shared" si="58"/>
        <v>0</v>
      </c>
      <c r="N39" s="6"/>
      <c r="O39" s="44">
        <f t="shared" ref="O39:T39" si="59">E39-D39</f>
        <v>0</v>
      </c>
      <c r="P39" s="44">
        <f t="shared" si="59"/>
        <v>0</v>
      </c>
      <c r="Q39" s="44">
        <f t="shared" si="59"/>
        <v>0</v>
      </c>
      <c r="R39" s="44">
        <f t="shared" si="59"/>
        <v>38.4</v>
      </c>
      <c r="S39" s="44">
        <f t="shared" si="59"/>
        <v>-38.4</v>
      </c>
      <c r="T39" s="44">
        <f t="shared" si="59"/>
        <v>0</v>
      </c>
      <c r="U39" s="44">
        <f>L39-J39</f>
        <v>0</v>
      </c>
      <c r="V39" s="44">
        <f>L39-D39</f>
        <v>0</v>
      </c>
      <c r="X39" s="4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</row>
    <row r="40" spans="1:43" s="2" customFormat="1" ht="23.4" customHeight="1" thickBot="1" x14ac:dyDescent="0.3">
      <c r="A40" s="75">
        <v>41</v>
      </c>
      <c r="B40" s="64" t="s">
        <v>74</v>
      </c>
      <c r="C40" s="4"/>
      <c r="D40" s="34">
        <v>0</v>
      </c>
      <c r="E40" s="35">
        <v>0</v>
      </c>
      <c r="F40" s="35">
        <v>0</v>
      </c>
      <c r="G40" s="35">
        <v>0</v>
      </c>
      <c r="H40" s="35">
        <v>38.4</v>
      </c>
      <c r="I40" s="35">
        <v>0</v>
      </c>
      <c r="J40" s="35">
        <v>0</v>
      </c>
      <c r="K40" s="134">
        <v>0</v>
      </c>
      <c r="L40" s="36">
        <v>0</v>
      </c>
      <c r="N40" s="37"/>
      <c r="O40" s="35">
        <v>0</v>
      </c>
      <c r="P40" s="35">
        <v>0</v>
      </c>
      <c r="Q40" s="35">
        <v>0</v>
      </c>
      <c r="R40" s="35">
        <v>0</v>
      </c>
      <c r="S40" s="35">
        <v>0</v>
      </c>
      <c r="T40" s="35">
        <v>0</v>
      </c>
      <c r="U40" s="35">
        <v>0</v>
      </c>
      <c r="V40" s="36">
        <v>0</v>
      </c>
      <c r="X40" s="38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</row>
    <row r="41" spans="1:43" s="2" customFormat="1" ht="15" thickBot="1" x14ac:dyDescent="0.35">
      <c r="A41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</row>
    <row r="42" spans="1:43" s="2" customFormat="1" ht="36.75" customHeight="1" thickBot="1" x14ac:dyDescent="0.3">
      <c r="A42" s="198" t="s">
        <v>85</v>
      </c>
      <c r="B42" s="199"/>
      <c r="C42" s="4"/>
      <c r="D42" s="34">
        <v>0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35">
        <v>0</v>
      </c>
      <c r="K42" s="134">
        <v>0</v>
      </c>
      <c r="L42" s="36">
        <v>23148</v>
      </c>
      <c r="N42" s="37"/>
      <c r="O42" s="35">
        <f t="shared" ref="O42" si="60">E42-D42</f>
        <v>0</v>
      </c>
      <c r="P42" s="35">
        <f t="shared" ref="P42" si="61">F42-E42</f>
        <v>0</v>
      </c>
      <c r="Q42" s="35">
        <f t="shared" ref="Q42" si="62">G42-F42</f>
        <v>0</v>
      </c>
      <c r="R42" s="35">
        <f t="shared" ref="R42" si="63">H42-G42</f>
        <v>0</v>
      </c>
      <c r="S42" s="35">
        <f t="shared" ref="S42" si="64">I42-H42</f>
        <v>0</v>
      </c>
      <c r="T42" s="35">
        <f>J42-I42</f>
        <v>0</v>
      </c>
      <c r="U42" s="35">
        <f>K42-J42</f>
        <v>0</v>
      </c>
      <c r="V42" s="36">
        <f>L42-D42</f>
        <v>23148</v>
      </c>
      <c r="X42" s="38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</row>
    <row r="43" spans="1:43" s="2" customFormat="1" ht="15" thickBot="1" x14ac:dyDescent="0.35">
      <c r="A43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</row>
    <row r="44" spans="1:43" s="2" customFormat="1" ht="55.8" thickBot="1" x14ac:dyDescent="0.3">
      <c r="A44" s="192" t="s">
        <v>36</v>
      </c>
      <c r="B44" s="193"/>
      <c r="C44" s="4"/>
      <c r="D44" s="39">
        <f t="shared" ref="D44:L44" si="65">D36+D39+D42</f>
        <v>0</v>
      </c>
      <c r="E44" s="40">
        <f t="shared" si="65"/>
        <v>0</v>
      </c>
      <c r="F44" s="40">
        <f t="shared" si="65"/>
        <v>0</v>
      </c>
      <c r="G44" s="40">
        <f t="shared" si="65"/>
        <v>0</v>
      </c>
      <c r="H44" s="40">
        <f t="shared" si="65"/>
        <v>20425.13</v>
      </c>
      <c r="I44" s="40">
        <f t="shared" si="65"/>
        <v>0</v>
      </c>
      <c r="J44" s="40">
        <f t="shared" si="65"/>
        <v>220</v>
      </c>
      <c r="K44" s="40">
        <f t="shared" si="65"/>
        <v>0</v>
      </c>
      <c r="L44" s="41">
        <f t="shared" si="65"/>
        <v>23148</v>
      </c>
      <c r="M44" s="3"/>
      <c r="N44" s="42"/>
      <c r="O44" s="40">
        <f t="shared" ref="O44:U44" si="66">E44-D44</f>
        <v>0</v>
      </c>
      <c r="P44" s="40">
        <f t="shared" si="66"/>
        <v>0</v>
      </c>
      <c r="Q44" s="40">
        <f t="shared" si="66"/>
        <v>0</v>
      </c>
      <c r="R44" s="40">
        <f t="shared" si="66"/>
        <v>20425.13</v>
      </c>
      <c r="S44" s="40">
        <f t="shared" si="66"/>
        <v>-20425.13</v>
      </c>
      <c r="T44" s="40">
        <f t="shared" si="66"/>
        <v>220</v>
      </c>
      <c r="U44" s="40">
        <f t="shared" si="66"/>
        <v>-220</v>
      </c>
      <c r="V44" s="41">
        <f>L44-D44</f>
        <v>23148</v>
      </c>
      <c r="W44" s="3"/>
      <c r="X44" s="43" t="s">
        <v>37</v>
      </c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</row>
    <row r="45" spans="1:43" s="2" customFormat="1" ht="15" thickBot="1" x14ac:dyDescent="0.35">
      <c r="A45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</row>
    <row r="46" spans="1:43" s="2" customFormat="1" ht="36.75" customHeight="1" thickBot="1" x14ac:dyDescent="0.3">
      <c r="A46" s="198" t="s">
        <v>144</v>
      </c>
      <c r="B46" s="199"/>
      <c r="C46" s="4"/>
      <c r="D46" s="34">
        <v>0</v>
      </c>
      <c r="E46" s="35">
        <v>0</v>
      </c>
      <c r="F46" s="35">
        <v>0</v>
      </c>
      <c r="G46" s="35">
        <v>0</v>
      </c>
      <c r="H46" s="35">
        <v>0</v>
      </c>
      <c r="I46" s="35">
        <v>0</v>
      </c>
      <c r="J46" s="35">
        <v>0</v>
      </c>
      <c r="K46" s="134">
        <v>0</v>
      </c>
      <c r="L46" s="36">
        <v>16406.7</v>
      </c>
      <c r="N46" s="37"/>
      <c r="O46" s="35">
        <f t="shared" ref="O46" si="67">E46-D46</f>
        <v>0</v>
      </c>
      <c r="P46" s="35">
        <f t="shared" ref="P46" si="68">F46-E46</f>
        <v>0</v>
      </c>
      <c r="Q46" s="35">
        <f t="shared" ref="Q46" si="69">G46-F46</f>
        <v>0</v>
      </c>
      <c r="R46" s="35">
        <f t="shared" ref="R46" si="70">H46-G46</f>
        <v>0</v>
      </c>
      <c r="S46" s="35">
        <f t="shared" ref="S46" si="71">I46-H46</f>
        <v>0</v>
      </c>
      <c r="T46" s="35">
        <f>J46-I46</f>
        <v>0</v>
      </c>
      <c r="U46" s="35">
        <f>K46-J46</f>
        <v>0</v>
      </c>
      <c r="V46" s="36">
        <f>L46-D46</f>
        <v>16406.7</v>
      </c>
      <c r="X46" s="38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</row>
    <row r="47" spans="1:43" s="2" customFormat="1" ht="15" thickBot="1" x14ac:dyDescent="0.35">
      <c r="A47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</row>
    <row r="48" spans="1:43" s="2" customFormat="1" ht="25.2" customHeight="1" thickBot="1" x14ac:dyDescent="0.3">
      <c r="A48" s="196" t="s">
        <v>76</v>
      </c>
      <c r="B48" s="197"/>
      <c r="C48" s="4"/>
      <c r="D48" s="51">
        <f>D34+D44+D46</f>
        <v>194.15</v>
      </c>
      <c r="E48" s="52">
        <f t="shared" ref="E48:L48" si="72">E34+E44+E46</f>
        <v>0</v>
      </c>
      <c r="F48" s="52">
        <f t="shared" si="72"/>
        <v>1779.45</v>
      </c>
      <c r="G48" s="52">
        <f t="shared" si="72"/>
        <v>22321.1</v>
      </c>
      <c r="H48" s="52">
        <f t="shared" si="72"/>
        <v>20425.13</v>
      </c>
      <c r="I48" s="52">
        <f t="shared" si="72"/>
        <v>428.73</v>
      </c>
      <c r="J48" s="52">
        <f t="shared" si="72"/>
        <v>220</v>
      </c>
      <c r="K48" s="52">
        <f t="shared" si="72"/>
        <v>0</v>
      </c>
      <c r="L48" s="52">
        <f t="shared" si="72"/>
        <v>39554.699999999997</v>
      </c>
      <c r="M48" s="53"/>
      <c r="N48" s="54"/>
      <c r="O48" s="55">
        <f t="shared" ref="O48:U48" si="73">E48-D48</f>
        <v>-194.15</v>
      </c>
      <c r="P48" s="55">
        <f t="shared" si="73"/>
        <v>1779.45</v>
      </c>
      <c r="Q48" s="55">
        <f t="shared" si="73"/>
        <v>20541.649999999998</v>
      </c>
      <c r="R48" s="55">
        <f t="shared" si="73"/>
        <v>-1895.9699999999975</v>
      </c>
      <c r="S48" s="55">
        <f t="shared" si="73"/>
        <v>-19996.400000000001</v>
      </c>
      <c r="T48" s="55">
        <f t="shared" si="73"/>
        <v>-208.73000000000002</v>
      </c>
      <c r="U48" s="55">
        <f t="shared" si="73"/>
        <v>-220</v>
      </c>
      <c r="V48" s="52">
        <f>L48-D48</f>
        <v>39360.549999999996</v>
      </c>
      <c r="W48" s="3"/>
      <c r="X48" s="43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</row>
    <row r="49" spans="1:43" s="2" customFormat="1" x14ac:dyDescent="0.3">
      <c r="A49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</row>
    <row r="50" spans="1:43" s="2" customFormat="1" x14ac:dyDescent="0.3">
      <c r="A50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</row>
    <row r="51" spans="1:43" s="2" customFormat="1" x14ac:dyDescent="0.3">
      <c r="A51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</row>
    <row r="52" spans="1:43" s="2" customFormat="1" x14ac:dyDescent="0.3">
      <c r="A52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</row>
    <row r="53" spans="1:43" s="2" customFormat="1" x14ac:dyDescent="0.3">
      <c r="A53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</row>
    <row r="54" spans="1:43" s="2" customFormat="1" x14ac:dyDescent="0.3">
      <c r="A54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</row>
    <row r="55" spans="1:43" s="2" customFormat="1" x14ac:dyDescent="0.3">
      <c r="A55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 spans="1:43" s="2" customFormat="1" x14ac:dyDescent="0.3">
      <c r="A5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</row>
    <row r="57" spans="1:43" s="2" customFormat="1" x14ac:dyDescent="0.3">
      <c r="A57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</row>
  </sheetData>
  <mergeCells count="7">
    <mergeCell ref="A48:B48"/>
    <mergeCell ref="A42:B42"/>
    <mergeCell ref="A27:B27"/>
    <mergeCell ref="A46:B46"/>
    <mergeCell ref="A32:B32"/>
    <mergeCell ref="A34:B34"/>
    <mergeCell ref="A44:B44"/>
  </mergeCells>
  <pageMargins left="0.25" right="0.25" top="0.75" bottom="0.75" header="0.3" footer="0.3"/>
  <pageSetup paperSize="8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Caisse des écoles</vt:lpstr>
      <vt:lpstr>Fonctionnement</vt:lpstr>
      <vt:lpstr>Fonct. Dép.</vt:lpstr>
      <vt:lpstr>Fonct. Rec.</vt:lpstr>
      <vt:lpstr>Investissement</vt:lpstr>
      <vt:lpstr>Inv. Dép.</vt:lpstr>
      <vt:lpstr>Inv. Rec.</vt:lpstr>
    </vt:vector>
  </TitlesOfParts>
  <Company>Ministère de la 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Charlotte SAULNERON</dc:creator>
  <cp:lastModifiedBy>Charlotte SAULNERON</cp:lastModifiedBy>
  <cp:lastPrinted>2022-09-12T08:08:37Z</cp:lastPrinted>
  <dcterms:created xsi:type="dcterms:W3CDTF">2021-06-22T13:04:47Z</dcterms:created>
  <dcterms:modified xsi:type="dcterms:W3CDTF">2023-02-20T08:09:38Z</dcterms:modified>
</cp:coreProperties>
</file>